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sharedStrings+xml" PartName="/xl/sharedStrings.xml"/>
  <Override ContentType="application/vnd.openxmlformats-officedocument.drawing+xml" PartName="/xl/drawings/drawing3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ms-excel.person+xml" PartName="/xl/persons/person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Price Comparison" sheetId="1" r:id="rId5"/>
    <sheet state="visible" name="Nutrition" sheetId="2" r:id="rId6"/>
    <sheet state="visible" name="Notes &amp; Sources" sheetId="3" r:id="rId7"/>
  </sheets>
  <definedNames/>
  <calcPr/>
</workbook>
</file>

<file path=xl/sharedStrings.xml><?xml version="1.0" encoding="utf-8"?>
<sst xmlns="http://schemas.openxmlformats.org/spreadsheetml/2006/main" count="270" uniqueCount="246">
  <si>
    <t>Assumptions, Sources &amp; How to Use</t>
  </si>
  <si>
    <t>Nutrition Facts - Per Serving and Per Full Basket Quantity</t>
  </si>
  <si>
    <t>Aldi Shopping List vs. Costco / Walmart / Target</t>
  </si>
  <si>
    <t>Cart duration</t>
  </si>
  <si>
    <t>This is a TWO-WEEK shop: $115.72 covers 14 days at TWO meals a day (28 plates) plus one protein shake on each of those days. The shake is an add-on, not one of the two meals. About $8.27 a day, $4.13 a plate. Portions are sized accordingly - 9 oz of chicken per plate, which is exactly 16 lb across 28 plates. Every per-week, per-day and annual figure keys off the editable day count on the Price Comparison tab - change it and they all recalculate.</t>
  </si>
  <si>
    <t>Aldi prices are from the user's Aldi app shopping list screenshots (Aug 2026). Costco / Walmart / Target prices are ESTIMATES for typical U.S. stores and are shown in blue — verify locally before shopping. All comparisons are normalized to the same quantity.</t>
  </si>
  <si>
    <t>Per-serving values are standard label figures for each product type, rounded as labels round them. Treat them as close approximations - always check the package for exact numbers. Chicken and rice values are for RAW / DRY weight.</t>
  </si>
  <si>
    <t>Annualizing</t>
  </si>
  <si>
    <t>26 carts a year, not 52. The $55.27 Aldi-vs-Target gap is per cart, so it is about $1,437 a year - not $2,875. This is the easiest number to get wrong.</t>
  </si>
  <si>
    <t>Aldi prices</t>
  </si>
  <si>
    <t>Taken directly from the two Aldi app shopping-list screenshots (12:30, Aug 2026). App total: $115.71 with $1.88 in savings.</t>
  </si>
  <si>
    <t>Tortillas price</t>
  </si>
  <si>
    <t>Not visible in the screenshot. Inferred as $1.95 - the exact gap between the 12 visible line items ($113.76) and the $115.71 app total.</t>
  </si>
  <si>
    <t>#</t>
  </si>
  <si>
    <t>Aldi unit prices</t>
  </si>
  <si>
    <t>ALDI (actual)</t>
  </si>
  <si>
    <t>Derived by dividing the line total by an assumed package size: bread 16 oz, protein 2 lb, ranch 16 oz, BBQ 18 oz, teriyaki 15 oz, milk 52 oz, provolone 8 oz, chicken ~4 lb/pack, rice 5 lb, tortillas 20 ct, strawberries 1 lb, salad 12 oz. If your package sizes differ, edit column F.</t>
  </si>
  <si>
    <t>Costco / Walmart / Target prices</t>
  </si>
  <si>
    <t>ESTIMATES for typical U.S. stores, shown in blue throughout. Grocery pricing is regional and changes weekly. Verify before relying on the totals.</t>
  </si>
  <si>
    <t>Costco chicken</t>
  </si>
  <si>
    <t>Kirkland Signature fresh boneless skinless chicken breast tracked at $2.79-$3.39/lb across warehouses as of Aug 2026 (warehouserunner.com price tracker; Chowhound, Dec 2025). $2.79/lb used here.</t>
  </si>
  <si>
    <t>Item</t>
  </si>
  <si>
    <t>Serving Size</t>
  </si>
  <si>
    <t>Costco protein powder</t>
  </si>
  <si>
    <t>Kirkland Signature Whey Protein, 5.4 lb, tracked at $47.99-$49.99 (warehouserunner.com, Aug 2026). 25 g protein and 130 calories per 35 g scoop, ~70 servings per bag.</t>
  </si>
  <si>
    <t>Servings in Basket</t>
  </si>
  <si>
    <t>Calories</t>
  </si>
  <si>
    <t>Costco membership</t>
  </si>
  <si>
    <t>COSTCO (est.)</t>
  </si>
  <si>
    <t>Protein (g)</t>
  </si>
  <si>
    <t>Costco totals exclude the $65/yr Gold Star membership. On a basket this size that fee is roughly 6 weeks of any savings - factor it in.</t>
  </si>
  <si>
    <t>Carbs (g)</t>
  </si>
  <si>
    <t>Nutrition figures</t>
  </si>
  <si>
    <t>Fat (g)</t>
  </si>
  <si>
    <t>Standard label values for each product type, not scanned from your specific packages. Chicken and rice are raw/dry weight. Store brands vary by a few calories or a gram either way.</t>
  </si>
  <si>
    <t>Fiber (g)</t>
  </si>
  <si>
    <t>Sugar (g)</t>
  </si>
  <si>
    <t>Servings in basket</t>
  </si>
  <si>
    <t>Estimated from package size divided by label serving size, at the quantities on your list (e.g. 6 milk bottles, 4 chicken packs, 3 rice bags).</t>
  </si>
  <si>
    <t>Sodium (mg)</t>
  </si>
  <si>
    <t>Formulas</t>
  </si>
  <si>
    <t>WALMART (est.)</t>
  </si>
  <si>
    <t>Total Calories</t>
  </si>
  <si>
    <t>Every total is a live formula. Change a quantity in column D or a unit price in F/J/N/R and all totals, the Cheapest column, and the Nutrition sheet's day counts recalculate.</t>
  </si>
  <si>
    <t>Total Protein (g)</t>
  </si>
  <si>
    <t>Editable cells</t>
  </si>
  <si>
    <t>Blue text = a price or nutrition figure you can override. Yellow fill on the Nutrition sheet = your daily calorie and protein targets.</t>
  </si>
  <si>
    <t>Notes</t>
  </si>
  <si>
    <t>What this doesn't include</t>
  </si>
  <si>
    <t>TARGET (est.)</t>
  </si>
  <si>
    <t>Sales tax, delivery or pickup fees, gas to a second store, and the time cost of splitting one trip into three.</t>
  </si>
  <si>
    <t>Specially Selected Italian Loaf</t>
  </si>
  <si>
    <t>1 slice (28 g)</t>
  </si>
  <si>
    <t>Item (Aldi)</t>
  </si>
  <si>
    <t>Aldi Aisle</t>
  </si>
  <si>
    <t>Qty Needed</t>
  </si>
  <si>
    <t>Unit</t>
  </si>
  <si>
    <t>Aldi $/unit</t>
  </si>
  <si>
    <t>Aldi Total</t>
  </si>
  <si>
    <t>Costco Equivalent</t>
  </si>
  <si>
    <t>Costco Pack</t>
  </si>
  <si>
    <t>Costco $/unit</t>
  </si>
  <si>
    <t>Costco Total</t>
  </si>
  <si>
    <t>Walmart Equivalent</t>
  </si>
  <si>
    <t>Walmart Pack</t>
  </si>
  <si>
    <t>Walmart $/unit</t>
  </si>
  <si>
    <t>Walmart Total</t>
  </si>
  <si>
    <t>Target Equivalent</t>
  </si>
  <si>
    <t>Target Pack</t>
  </si>
  <si>
    <t>Target $/unit</t>
  </si>
  <si>
    <t>Target Total</t>
  </si>
  <si>
    <t>Cheapest</t>
  </si>
  <si>
    <t>Bread</t>
  </si>
  <si>
    <t>~16 slices per loaf.</t>
  </si>
  <si>
    <t>loaf (16 oz)</t>
  </si>
  <si>
    <t>Elevation Vanilla Protein Powder</t>
  </si>
  <si>
    <t>1 scoop (31 g)</t>
  </si>
  <si>
    <t>Whey blend (concentrate + isolate). ~29 scoops in a 2 lb tub.</t>
  </si>
  <si>
    <t>Tuscan Garden Ranch Dressing</t>
  </si>
  <si>
    <t>2 tbsp (30 g)</t>
  </si>
  <si>
    <t>Kirkland Artisan Bread, 2-pack</t>
  </si>
  <si>
    <t>2 x 16 oz</t>
  </si>
  <si>
    <t>Full-fat buttermilk ranch.</t>
  </si>
  <si>
    <t>Burman's Gold BBQ Sauce</t>
  </si>
  <si>
    <t>2 tbsp (36 g)</t>
  </si>
  <si>
    <t>Mustard-based; nearly all calories are sugar.</t>
  </si>
  <si>
    <t>Burman's Teriyaki Stir Fry Sauce</t>
  </si>
  <si>
    <t>1 tbsp (18 g)</t>
  </si>
  <si>
    <t>Freshness Guaranteed Italian Bread</t>
  </si>
  <si>
    <t>16 oz</t>
  </si>
  <si>
    <t>Sodium is the number to watch - ~490 mg per tbsp.</t>
  </si>
  <si>
    <t>Friendly Farms Lactose Free 2% Milk</t>
  </si>
  <si>
    <t>1 cup (240 mL)</t>
  </si>
  <si>
    <t>Favorite Day Italian Loaf</t>
  </si>
  <si>
    <t>Ultra-filtered: ~50% more protein and ~50% less sugar than regular 2%.</t>
  </si>
  <si>
    <t>Happy Farms Deli Sliced Provolone</t>
  </si>
  <si>
    <t>1 slice (21 g)</t>
  </si>
  <si>
    <t>~10 slices per 8 oz pack.</t>
  </si>
  <si>
    <t>Kirkwood Boneless Skinless Chicken Breast</t>
  </si>
  <si>
    <t>4 oz raw (112 g)</t>
  </si>
  <si>
    <t>Raw weight. Cooked, ~4 oz raw yields ~3 oz.</t>
  </si>
  <si>
    <t>Earthly Grains Long Grain White Rice</t>
  </si>
  <si>
    <t>1/4 cup dry (45 g)</t>
  </si>
  <si>
    <t>Dry weight; yields ~3/4 cup cooked.</t>
  </si>
  <si>
    <t>Pueblo Lindo Flour Tortillas</t>
  </si>
  <si>
    <t>1 tortilla (45 g)</t>
  </si>
  <si>
    <t>Fajita/taco size.</t>
  </si>
  <si>
    <t>Aldi price is a sale price ($3.99 regular). Walmart is the clear value pick here.</t>
  </si>
  <si>
    <t>Strawberries</t>
  </si>
  <si>
    <t>1 cup sliced (144 g)</t>
  </si>
  <si>
    <t>Cereals &amp; Snacks</t>
  </si>
  <si>
    <t>lb of powder</t>
  </si>
  <si>
    <t>~3 cups per 1 lb package.</t>
  </si>
  <si>
    <t>Kirkland Signature Whey Protein (Vanilla/Choc)</t>
  </si>
  <si>
    <t>5.4 lb / $47.99</t>
  </si>
  <si>
    <t>Little Salad Bar Garden Salad</t>
  </si>
  <si>
    <t>1.5 cups (85 g)</t>
  </si>
  <si>
    <t>Body Fortress Super Advanced Whey, Vanilla</t>
  </si>
  <si>
    <t>2 lb / $22.98</t>
  </si>
  <si>
    <t>~4 servings per 12 oz bag.</t>
  </si>
  <si>
    <t>Six Star 100% Whey Protein Plus, Vanilla</t>
  </si>
  <si>
    <t>2 lb / $21.99</t>
  </si>
  <si>
    <t>Seedless Cucumber</t>
  </si>
  <si>
    <t>1/3 cucumber (100 g)</t>
  </si>
  <si>
    <t>Costco is cheapest per lb but requires a 5.4 lb buy (~$48 up front). Aldi Elevation is the best small-tub value.</t>
  </si>
  <si>
    <t>~3 servings per cucumber.</t>
  </si>
  <si>
    <t>Condiment</t>
  </si>
  <si>
    <t>oz</t>
  </si>
  <si>
    <t>Hidden Valley Ranch, 2-pack</t>
  </si>
  <si>
    <t>BASKET TOTAL</t>
  </si>
  <si>
    <t>2 x 40 oz / $10.99</t>
  </si>
  <si>
    <t>Great Value Ranch Dressing</t>
  </si>
  <si>
    <t>16 oz / $1.72</t>
  </si>
  <si>
    <t>Good &amp; Gather Ranch Dressing</t>
  </si>
  <si>
    <t>16 oz / $2.29</t>
  </si>
  <si>
    <t>Walmart Great Value edges out Aldi slightly; Costco only makes sense at 80 oz.</t>
  </si>
  <si>
    <t>How long the basket lasts (edit the blue cells)</t>
  </si>
  <si>
    <t>Sweet Baby Ray's, 2-pack</t>
  </si>
  <si>
    <t>2 x 40 oz / $9.99</t>
  </si>
  <si>
    <t>Daily calorie target</t>
  </si>
  <si>
    <t>Great Value Carolina Gold BBQ Sauce</t>
  </si>
  <si>
    <t>18 oz / $1.68</t>
  </si>
  <si>
    <t>Good &amp; Gather Kansas City BBQ Sauce</t>
  </si>
  <si>
    <t>18 oz / $2.29</t>
  </si>
  <si>
    <t>Your stated target</t>
  </si>
  <si>
    <t>Daily protein target (g)</t>
  </si>
  <si>
    <t>Gold/Carolina-mustard style is a specialty flavor; Costco 2-pack is usually classic sweet BBQ, not gold.</t>
  </si>
  <si>
    <t>Days of calories in this basket</t>
  </si>
  <si>
    <t>Kikkoman Teriyaki Marinade</t>
  </si>
  <si>
    <t>64 oz / $8.99</t>
  </si>
  <si>
    <t>Great Value Teriyaki Sauce</t>
  </si>
  <si>
    <t>15 oz / $1.98</t>
  </si>
  <si>
    <t>Good &amp; Gather Teriyaki Sauce</t>
  </si>
  <si>
    <t>15 oz / $2.49</t>
  </si>
  <si>
    <t>Days of protein in this basket</t>
  </si>
  <si>
    <t>All four are close. Kikkoman at Costco is the best per-oz if you cook stir fry often.</t>
  </si>
  <si>
    <t>Friendly Farms Lactose Free 2% Ultra Filtered Milk</t>
  </si>
  <si>
    <t>Cooler Doors</t>
  </si>
  <si>
    <t>fl oz</t>
  </si>
  <si>
    <t>fairlife 2% Lactose Free, 3-pack</t>
  </si>
  <si>
    <t>3 x 52 oz / $11.99</t>
  </si>
  <si>
    <t>fairlife 2% Lactose Free Ultra Filtered</t>
  </si>
  <si>
    <t>52 oz / $4.68</t>
  </si>
  <si>
    <t>Cost per 100 g protein (Aldi)</t>
  </si>
  <si>
    <t>52 oz / $4.79</t>
  </si>
  <si>
    <t>312 fl oz = the 6 bottles on the list. Aldi Friendly Farms is essentially a fairlife clone at ~15-20% less than name brand.</t>
  </si>
  <si>
    <t>Happy Farms Deli Sliced Provolone Cheese</t>
  </si>
  <si>
    <t>Cooler Mdu</t>
  </si>
  <si>
    <t>Kirkland Signature Sliced Provolone</t>
  </si>
  <si>
    <t>2 lb / $8.99</t>
  </si>
  <si>
    <t>Great Value Sliced Provolone</t>
  </si>
  <si>
    <t>8 oz / $2.12</t>
  </si>
  <si>
    <t>Against the two-week plan</t>
  </si>
  <si>
    <t>Days the cart is meant to last</t>
  </si>
  <si>
    <t>Good &amp; Gather Sliced Provolone</t>
  </si>
  <si>
    <t>8 oz / $2.79</t>
  </si>
  <si>
    <t>Calories per day across those 14 days (whole cart)</t>
  </si>
  <si>
    <t>Aldi is meaningfully cheapest on deli-sliced cheese - one of its strongest categories.</t>
  </si>
  <si>
    <t>Kirkwood Boneless Skinless Chicken Breast Fillets</t>
  </si>
  <si>
    <t>Fresh Meat</t>
  </si>
  <si>
    <t>lb</t>
  </si>
  <si>
    <t>Kirkland Signature Fresh Boneless Skinless Breast</t>
  </si>
  <si>
    <t>~6.5 lb pack</t>
  </si>
  <si>
    <t>Protein per day across those 14 days</t>
  </si>
  <si>
    <t>Fresh Boneless Skinless Chicken Breast, value pack</t>
  </si>
  <si>
    <t>~4.7 lb pack</t>
  </si>
  <si>
    <t>Good &amp; Gather Boneless Skinless Chicken Breast</t>
  </si>
  <si>
    <t>~2.5 lb pack</t>
  </si>
  <si>
    <t>Surplus vs. your daily protein target</t>
  </si>
  <si>
    <t>Aldi price is a sale ($38.47 regular = $2.40/lb). Biggest single line on the list - Aldi wins clearly.</t>
  </si>
  <si>
    <t>Grains</t>
  </si>
  <si>
    <t>Long Grain White Rice, bulk bag</t>
  </si>
  <si>
    <t>25 lb / $13.99</t>
  </si>
  <si>
    <t>Positive = the cart carries more protein than 14 days needs; the extra is rice, milk and powder that roll into the next shop.</t>
  </si>
  <si>
    <t>Great Value Long Grain Enriched Rice</t>
  </si>
  <si>
    <t>20 lb / $11.98</t>
  </si>
  <si>
    <t>Good &amp; Gather Long Grain White Rice</t>
  </si>
  <si>
    <t>5 lb / $4.19</t>
  </si>
  <si>
    <t>15 lb = the 3 x 5 lb bags on the list. Aldi narrowly beats Costco bulk without the 25 lb commitment.</t>
  </si>
  <si>
    <t>Hispanic</t>
  </si>
  <si>
    <t>tortillas</t>
  </si>
  <si>
    <t>La Banderita Flour Tortillas</t>
  </si>
  <si>
    <t>44 ct / $7.99</t>
  </si>
  <si>
    <t>Great Value Flour Tortillas</t>
  </si>
  <si>
    <t>20 ct / $2.24</t>
  </si>
  <si>
    <t>Good &amp; Gather Flour Tortillas</t>
  </si>
  <si>
    <t>10 ct / $2.49</t>
  </si>
  <si>
    <t>Aldi price inferred: it's the $1.95 gap between the listed items and the $115.71 basket total.</t>
  </si>
  <si>
    <t>Strawberries, Package</t>
  </si>
  <si>
    <t>Produce Mdu</t>
  </si>
  <si>
    <t>Strawberries, 2 lb clamshell</t>
  </si>
  <si>
    <t>2 lb / $6.99</t>
  </si>
  <si>
    <t>Fresh Strawberries</t>
  </si>
  <si>
    <t>1 lb / $3.48</t>
  </si>
  <si>
    <t>1 lb / $3.99</t>
  </si>
  <si>
    <t>Aldi is dramatically cheaper on berries - roughly 35% under everyone else. Price swings with season.</t>
  </si>
  <si>
    <t>Salads</t>
  </si>
  <si>
    <t>bag (12 oz)</t>
  </si>
  <si>
    <t>Organic Spring Mix (12 oz equivalent)</t>
  </si>
  <si>
    <t>2 lb / $5.99</t>
  </si>
  <si>
    <t>Marketside Garden Salad</t>
  </si>
  <si>
    <t>12 oz / $2.28</t>
  </si>
  <si>
    <t>Good &amp; Gather Garden Salad</t>
  </si>
  <si>
    <t>12 oz / $2.79</t>
  </si>
  <si>
    <t>Costco's 2 lb tub is close per-oz but is a different product (spring mix, no carrot/cabbage) and spoils faster in bulk.</t>
  </si>
  <si>
    <t>Seedless Cucumber, ea</t>
  </si>
  <si>
    <t>Vegetables</t>
  </si>
  <si>
    <t>each</t>
  </si>
  <si>
    <t>English Cucumbers, 3-pack</t>
  </si>
  <si>
    <t>3 ct / $4.49</t>
  </si>
  <si>
    <t>Seedless / English Cucumber</t>
  </si>
  <si>
    <t>Aldi is cheapest and lets you buy exactly 2 instead of a 3-pack.</t>
  </si>
  <si>
    <t>BASKET TOTAL (same quantities everywhere)</t>
  </si>
  <si>
    <t>Difference vs. Aldi</t>
  </si>
  <si>
    <t>THIS CART IS A TWO-WEEK SHOP</t>
  </si>
  <si>
    <t>Days it lasts:</t>
  </si>
  <si>
    <t>Meals:</t>
  </si>
  <si>
    <t>Cost per week</t>
  </si>
  <si>
    <t>Cost per day</t>
  </si>
  <si>
    <t>Cost per meal (all-in)</t>
  </si>
  <si>
    <t>Cost per year (26 carts)</t>
  </si>
  <si>
    <t>Extra per year vs. Aldi</t>
  </si>
  <si>
    <t>Shopping every 2 weeks = 26 carts a year, not 52. Halving the trips halves the annual gap.</t>
  </si>
  <si>
    <t>Aldi receipt total shown in app:</t>
  </si>
  <si>
    <t>Includes $1.88 in listed savings (bread + chicken sale prices).</t>
  </si>
  <si>
    <t>Line-item check (col G should match):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</si>
</sst>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7">
    <numFmt numFmtId="164" formatCode="\$#,##0.000"/>
    <numFmt numFmtId="165" formatCode="\$#,##0.00"/>
    <numFmt numFmtId="166" formatCode="0.0"/>
    <numFmt numFmtId="167" formatCode="\+#,##0;\-#,##0;0"/>
    <numFmt numFmtId="168" formatCode="\$#,##0.00;&quot;($&quot;#,##0.00\);\-"/>
    <numFmt numFmtId="169" formatCode="\$#,##0"/>
    <numFmt numFmtId="170" formatCode="\$#,##0;&quot;($&quot;#,##0\);\-"/>
  </numFmts>
  <fonts count="12">
    <font>
      <sz val="11.0"/>
      <color theme="1"/>
      <name val="Calibri"/>
      <scheme val="minor"/>
    </font>
    <font>
      <b/>
      <sz val="14.0"/>
      <color rgb="FF1F3864"/>
      <name val="Arial"/>
    </font>
    <font>
      <b/>
      <sz val="10.0"/>
      <color theme="1"/>
      <name val="Arial"/>
    </font>
    <font>
      <sz val="10.0"/>
      <color theme="1"/>
      <name val="Arial"/>
    </font>
    <font>
      <i/>
      <sz val="9.0"/>
      <color rgb="FF806000"/>
      <name val="Arial"/>
    </font>
    <font>
      <b/>
      <sz val="10.0"/>
      <color rgb="FFFFFFFF"/>
      <name val="Arial"/>
    </font>
    <font/>
    <font>
      <sz val="10.0"/>
      <color rgb="FF0000FF"/>
      <name val="Arial"/>
    </font>
    <font>
      <sz val="9.0"/>
      <color theme="1"/>
      <name val="Arial"/>
    </font>
    <font>
      <b/>
      <sz val="11.0"/>
      <color rgb="FF1F3864"/>
      <name val="Arial"/>
    </font>
    <font>
      <sz val="11.0"/>
      <color theme="1"/>
      <name val="Calibri"/>
    </font>
    <font>
      <b/>
      <sz val="10.0"/>
      <color rgb="FFC00000"/>
      <name val="Arial"/>
    </font>
  </fonts>
  <fills count="7">
    <fill>
      <patternFill patternType="none"/>
    </fill>
    <fill>
      <patternFill patternType="lightGray"/>
    </fill>
    <fill>
      <patternFill patternType="solid">
        <fgColor rgb="FF1F3864"/>
        <bgColor rgb="FF1F3864"/>
      </patternFill>
    </fill>
    <fill>
      <patternFill patternType="solid">
        <fgColor rgb="FFD9E2F3"/>
        <bgColor rgb="FFD9E2F3"/>
      </patternFill>
    </fill>
    <fill>
      <patternFill patternType="solid">
        <fgColor rgb="FFFFF2CC"/>
        <bgColor rgb="FFFFF2CC"/>
      </patternFill>
    </fill>
    <fill>
      <patternFill patternType="solid">
        <fgColor rgb="FFE2EFDA"/>
        <bgColor rgb="FFE2EFDA"/>
      </patternFill>
    </fill>
    <fill>
      <patternFill patternType="solid">
        <fgColor rgb="FFFFFF00"/>
        <bgColor rgb="FFFFFF00"/>
      </patternFill>
    </fill>
  </fills>
  <borders count="6">
    <border/>
    <border>
      <left style="thin">
        <color rgb="FFBFBFBF"/>
      </left>
      <right style="thin">
        <color rgb="FFBFBFBF"/>
      </right>
      <top style="thin">
        <color rgb="FFBFBFBF"/>
      </top>
      <bottom style="thin">
        <color rgb="FFBFBFBF"/>
      </bottom>
    </border>
    <border>
      <left/>
      <top/>
      <bottom/>
    </border>
    <border>
      <right/>
      <top/>
      <bottom/>
    </border>
    <border>
      <top/>
      <bottom/>
    </border>
    <border>
      <left/>
      <right/>
      <top/>
      <bottom/>
    </border>
  </borders>
  <cellStyleXfs count="1">
    <xf borderId="0" fillId="0" fontId="0" numFmtId="0" applyAlignment="1" applyFont="1"/>
  </cellStyleXfs>
  <cellXfs count="37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shrinkToFit="0" vertical="bottom" wrapText="0"/>
    </xf>
    <xf borderId="0" fillId="0" fontId="2" numFmtId="0" xfId="0" applyAlignment="1" applyFont="1">
      <alignment shrinkToFit="0" vertical="top" wrapText="0"/>
    </xf>
    <xf borderId="0" fillId="0" fontId="3" numFmtId="0" xfId="0" applyAlignment="1" applyFont="1">
      <alignment shrinkToFit="0" vertical="top" wrapText="1"/>
    </xf>
    <xf borderId="0" fillId="0" fontId="4" numFmtId="0" xfId="0" applyAlignment="1" applyFont="1">
      <alignment shrinkToFit="0" vertical="bottom" wrapText="0"/>
    </xf>
    <xf borderId="1" fillId="2" fontId="5" numFmtId="0" xfId="0" applyAlignment="1" applyBorder="1" applyFill="1" applyFont="1">
      <alignment horizontal="center" shrinkToFit="0" vertical="center" wrapText="1"/>
    </xf>
    <xf borderId="2" fillId="3" fontId="2" numFmtId="0" xfId="0" applyAlignment="1" applyBorder="1" applyFill="1" applyFont="1">
      <alignment horizontal="center" shrinkToFit="0" vertical="bottom" wrapText="0"/>
    </xf>
    <xf borderId="3" fillId="0" fontId="6" numFmtId="0" xfId="0" applyBorder="1" applyFont="1"/>
    <xf borderId="4" fillId="0" fontId="6" numFmtId="0" xfId="0" applyBorder="1" applyFont="1"/>
    <xf borderId="1" fillId="0" fontId="3" numFmtId="0" xfId="0" applyAlignment="1" applyBorder="1" applyFont="1">
      <alignment shrinkToFit="0" vertical="top" wrapText="0"/>
    </xf>
    <xf borderId="1" fillId="0" fontId="3" numFmtId="0" xfId="0" applyAlignment="1" applyBorder="1" applyFont="1">
      <alignment shrinkToFit="0" vertical="top" wrapText="1"/>
    </xf>
    <xf borderId="1" fillId="0" fontId="7" numFmtId="0" xfId="0" applyAlignment="1" applyBorder="1" applyFont="1">
      <alignment horizontal="center" shrinkToFit="0" vertical="top" wrapText="0"/>
    </xf>
    <xf borderId="1" fillId="0" fontId="3" numFmtId="3" xfId="0" applyAlignment="1" applyBorder="1" applyFont="1" applyNumberFormat="1">
      <alignment horizontal="center" shrinkToFit="0" vertical="top" wrapText="0"/>
    </xf>
    <xf borderId="1" fillId="0" fontId="8" numFmtId="0" xfId="0" applyAlignment="1" applyBorder="1" applyFont="1">
      <alignment shrinkToFit="0" vertical="top" wrapText="1"/>
    </xf>
    <xf borderId="1" fillId="4" fontId="3" numFmtId="164" xfId="0" applyAlignment="1" applyBorder="1" applyFill="1" applyFont="1" applyNumberFormat="1">
      <alignment shrinkToFit="0" vertical="top" wrapText="0"/>
    </xf>
    <xf borderId="1" fillId="4" fontId="3" numFmtId="165" xfId="0" applyAlignment="1" applyBorder="1" applyFill="1" applyFont="1" applyNumberFormat="1">
      <alignment shrinkToFit="0" vertical="top" wrapText="0"/>
    </xf>
    <xf borderId="1" fillId="0" fontId="7" numFmtId="0" xfId="0" applyAlignment="1" applyBorder="1" applyFont="1">
      <alignment shrinkToFit="0" vertical="top" wrapText="1"/>
    </xf>
    <xf borderId="1" fillId="0" fontId="7" numFmtId="164" xfId="0" applyAlignment="1" applyBorder="1" applyFont="1" applyNumberFormat="1">
      <alignment shrinkToFit="0" vertical="top" wrapText="0"/>
    </xf>
    <xf borderId="1" fillId="0" fontId="3" numFmtId="165" xfId="0" applyAlignment="1" applyBorder="1" applyFont="1" applyNumberFormat="1">
      <alignment shrinkToFit="0" vertical="top" wrapText="0"/>
    </xf>
    <xf borderId="1" fillId="0" fontId="2" numFmtId="0" xfId="0" applyAlignment="1" applyBorder="1" applyFont="1">
      <alignment horizontal="center" shrinkToFit="0" vertical="bottom" wrapText="0"/>
    </xf>
    <xf borderId="1" fillId="5" fontId="2" numFmtId="0" xfId="0" applyAlignment="1" applyBorder="1" applyFill="1" applyFont="1">
      <alignment shrinkToFit="0" vertical="bottom" wrapText="0"/>
    </xf>
    <xf borderId="1" fillId="5" fontId="2" numFmtId="3" xfId="0" applyAlignment="1" applyBorder="1" applyFill="1" applyFont="1" applyNumberFormat="1">
      <alignment shrinkToFit="0" vertical="bottom" wrapText="0"/>
    </xf>
    <xf borderId="0" fillId="0" fontId="9" numFmtId="0" xfId="0" applyAlignment="1" applyFont="1">
      <alignment shrinkToFit="0" vertical="bottom" wrapText="0"/>
    </xf>
    <xf borderId="0" fillId="0" fontId="3" numFmtId="0" xfId="0" applyAlignment="1" applyFont="1">
      <alignment shrinkToFit="0" vertical="bottom" wrapText="0"/>
    </xf>
    <xf borderId="5" fillId="6" fontId="7" numFmtId="0" xfId="0" applyAlignment="1" applyBorder="1" applyFill="1" applyFont="1">
      <alignment shrinkToFit="0" vertical="bottom" wrapText="0"/>
    </xf>
    <xf borderId="0" fillId="0" fontId="8" numFmtId="0" xfId="0" applyAlignment="1" applyFont="1">
      <alignment shrinkToFit="0" vertical="bottom" wrapText="0"/>
    </xf>
    <xf borderId="0" fillId="0" fontId="2" numFmtId="0" xfId="0" applyAlignment="1" applyFont="1">
      <alignment shrinkToFit="0" vertical="bottom" wrapText="0"/>
    </xf>
    <xf borderId="0" fillId="0" fontId="2" numFmtId="166" xfId="0" applyAlignment="1" applyFont="1" applyNumberFormat="1">
      <alignment shrinkToFit="0" vertical="bottom" wrapText="0"/>
    </xf>
    <xf borderId="0" fillId="0" fontId="2" numFmtId="165" xfId="0" applyAlignment="1" applyFont="1" applyNumberFormat="1">
      <alignment shrinkToFit="0" vertical="bottom" wrapText="0"/>
    </xf>
    <xf borderId="0" fillId="0" fontId="10" numFmtId="3" xfId="0" applyAlignment="1" applyFont="1" applyNumberFormat="1">
      <alignment shrinkToFit="0" vertical="bottom" wrapText="0"/>
    </xf>
    <xf borderId="0" fillId="0" fontId="2" numFmtId="167" xfId="0" applyAlignment="1" applyFont="1" applyNumberFormat="1">
      <alignment shrinkToFit="0" vertical="bottom" wrapText="0"/>
    </xf>
    <xf borderId="1" fillId="5" fontId="2" numFmtId="165" xfId="0" applyAlignment="1" applyBorder="1" applyFill="1" applyFont="1" applyNumberFormat="1">
      <alignment shrinkToFit="0" vertical="bottom" wrapText="0"/>
    </xf>
    <xf borderId="0" fillId="0" fontId="2" numFmtId="168" xfId="0" applyAlignment="1" applyFont="1" applyNumberFormat="1">
      <alignment shrinkToFit="0" vertical="bottom" wrapText="0"/>
    </xf>
    <xf borderId="0" fillId="0" fontId="10" numFmtId="165" xfId="0" applyAlignment="1" applyFont="1" applyNumberFormat="1">
      <alignment shrinkToFit="0" vertical="bottom" wrapText="0"/>
    </xf>
    <xf borderId="0" fillId="0" fontId="2" numFmtId="169" xfId="0" applyAlignment="1" applyFont="1" applyNumberFormat="1">
      <alignment shrinkToFit="0" vertical="bottom" wrapText="0"/>
    </xf>
    <xf borderId="0" fillId="0" fontId="11" numFmtId="170" xfId="0" applyAlignment="1" applyFont="1" applyNumberFormat="1">
      <alignment shrinkToFit="0" vertical="bottom" wrapText="0"/>
    </xf>
    <xf borderId="0" fillId="0" fontId="7" numFmtId="165" xfId="0" applyAlignment="1" applyFont="1" applyNumberFormat="1">
      <alignment shrinkToFit="0" vertical="bottom" wrapText="0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microsoft.com/office/2017/10/relationships/person" Target="persons/person.xml"/><Relationship Id="rId5" Type="http://schemas.openxmlformats.org/officeDocument/2006/relationships/worksheet" Target="worksheets/sheet1.xml"/><Relationship Id="rId6" Type="http://schemas.openxmlformats.org/officeDocument/2006/relationships/worksheet" Target="worksheets/sheet2.xml"/><Relationship Id="rId7" Type="http://schemas.openxmlformats.org/officeDocument/2006/relationships/worksheet" Target="worksheets/sheet3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3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>
      <pane xSplit="2.0" ySplit="5.0" topLeftCell="C6" activePane="bottomRight" state="frozen"/>
      <selection activeCell="C1" sqref="C1" pane="topRight"/>
      <selection activeCell="A6" sqref="A6" pane="bottomLeft"/>
      <selection activeCell="C6" sqref="C6" pane="bottomRight"/>
    </sheetView>
  </sheetViews>
  <sheetFormatPr customHeight="1" defaultColWidth="14.43" defaultRowHeight="15.0"/>
  <cols>
    <col customWidth="1" min="1" max="1" width="5.0"/>
    <col customWidth="1" min="2" max="2" width="34.0"/>
    <col customWidth="1" min="3" max="3" width="15.0"/>
    <col customWidth="1" min="4" max="4" width="11.0"/>
    <col customWidth="1" min="5" max="5" width="13.0"/>
    <col customWidth="1" min="6" max="7" width="11.0"/>
    <col customWidth="1" min="8" max="8" width="34.0"/>
    <col customWidth="1" min="9" max="9" width="16.0"/>
    <col customWidth="1" min="10" max="11" width="12.0"/>
    <col customWidth="1" min="12" max="12" width="34.0"/>
    <col customWidth="1" min="13" max="13" width="16.0"/>
    <col customWidth="1" min="14" max="14" width="13.0"/>
    <col customWidth="1" min="15" max="15" width="12.0"/>
    <col customWidth="1" min="16" max="16" width="34.0"/>
    <col customWidth="1" min="17" max="17" width="16.0"/>
    <col customWidth="1" min="18" max="19" width="12.0"/>
    <col customWidth="1" min="20" max="20" width="11.0"/>
    <col customWidth="1" min="21" max="21" width="46.0"/>
    <col customWidth="1" min="22" max="26" width="8.71"/>
  </cols>
  <sheetData>
    <row r="1">
      <c r="A1" s="1" t="s">
        <v>2</v>
      </c>
    </row>
    <row r="2" ht="25.5" customHeight="1">
      <c r="A2" s="4" t="s">
        <v>5</v>
      </c>
    </row>
    <row r="4">
      <c r="F4" s="6" t="s">
        <v>15</v>
      </c>
      <c r="G4" s="7"/>
      <c r="H4" s="6" t="s">
        <v>28</v>
      </c>
      <c r="I4" s="8"/>
      <c r="J4" s="8"/>
      <c r="K4" s="7"/>
      <c r="L4" s="6" t="s">
        <v>41</v>
      </c>
      <c r="M4" s="8"/>
      <c r="N4" s="8"/>
      <c r="O4" s="7"/>
      <c r="P4" s="6" t="s">
        <v>49</v>
      </c>
      <c r="Q4" s="8"/>
      <c r="R4" s="8"/>
      <c r="S4" s="7"/>
    </row>
    <row r="5" ht="30.0" customHeight="1">
      <c r="A5" s="5" t="s">
        <v>13</v>
      </c>
      <c r="B5" s="5" t="s">
        <v>53</v>
      </c>
      <c r="C5" s="5" t="s">
        <v>54</v>
      </c>
      <c r="D5" s="5" t="s">
        <v>55</v>
      </c>
      <c r="E5" s="5" t="s">
        <v>56</v>
      </c>
      <c r="F5" s="5" t="s">
        <v>57</v>
      </c>
      <c r="G5" s="5" t="s">
        <v>58</v>
      </c>
      <c r="H5" s="5" t="s">
        <v>59</v>
      </c>
      <c r="I5" s="5" t="s">
        <v>60</v>
      </c>
      <c r="J5" s="5" t="s">
        <v>61</v>
      </c>
      <c r="K5" s="5" t="s">
        <v>62</v>
      </c>
      <c r="L5" s="5" t="s">
        <v>63</v>
      </c>
      <c r="M5" s="5" t="s">
        <v>64</v>
      </c>
      <c r="N5" s="5" t="s">
        <v>65</v>
      </c>
      <c r="O5" s="5" t="s">
        <v>66</v>
      </c>
      <c r="P5" s="5" t="s">
        <v>67</v>
      </c>
      <c r="Q5" s="5" t="s">
        <v>68</v>
      </c>
      <c r="R5" s="5" t="s">
        <v>69</v>
      </c>
      <c r="S5" s="5" t="s">
        <v>70</v>
      </c>
      <c r="T5" s="5" t="s">
        <v>71</v>
      </c>
      <c r="U5" s="5" t="s">
        <v>47</v>
      </c>
    </row>
    <row r="6" ht="30.0" customHeight="1">
      <c r="A6" s="9">
        <v>1.0</v>
      </c>
      <c r="B6" s="10" t="s">
        <v>51</v>
      </c>
      <c r="C6" s="9" t="s">
        <v>72</v>
      </c>
      <c r="D6" s="9">
        <v>1.0</v>
      </c>
      <c r="E6" s="9" t="s">
        <v>74</v>
      </c>
      <c r="F6" s="14">
        <v>3.79</v>
      </c>
      <c r="G6" s="15">
        <f t="shared" ref="G6:G18" si="1">D6*F6</f>
        <v>3.79</v>
      </c>
      <c r="H6" s="16" t="s">
        <v>80</v>
      </c>
      <c r="I6" s="9" t="s">
        <v>81</v>
      </c>
      <c r="J6" s="17">
        <v>3.5</v>
      </c>
      <c r="K6" s="18">
        <f t="shared" ref="K6:K18" si="2">D6*J6</f>
        <v>3.5</v>
      </c>
      <c r="L6" s="16" t="s">
        <v>88</v>
      </c>
      <c r="M6" s="9" t="s">
        <v>89</v>
      </c>
      <c r="N6" s="17">
        <v>1.98</v>
      </c>
      <c r="O6" s="18">
        <f t="shared" ref="O6:O18" si="3">D6*N6</f>
        <v>1.98</v>
      </c>
      <c r="P6" s="16" t="s">
        <v>93</v>
      </c>
      <c r="Q6" s="9" t="s">
        <v>89</v>
      </c>
      <c r="R6" s="17">
        <v>3.29</v>
      </c>
      <c r="S6" s="18">
        <f t="shared" ref="S6:S18" si="4">D6*R6</f>
        <v>3.29</v>
      </c>
      <c r="T6" s="19" t="str">
        <f t="shared" ref="T6:T19" si="5">IF(G6=MIN(G6,K6,O6,S6),"Aldi",IF(K6=MIN(G6,K6,O6,S6),"Costco",IF(O6=MIN(G6,K6,O6,S6),"Walmart","Target")))</f>
        <v>Walmart</v>
      </c>
      <c r="U6" s="13" t="s">
        <v>107</v>
      </c>
    </row>
    <row r="7" ht="30.0" customHeight="1">
      <c r="A7" s="9">
        <v>2.0</v>
      </c>
      <c r="B7" s="10" t="s">
        <v>75</v>
      </c>
      <c r="C7" s="9" t="s">
        <v>110</v>
      </c>
      <c r="D7" s="9">
        <v>2.0</v>
      </c>
      <c r="E7" s="9" t="s">
        <v>111</v>
      </c>
      <c r="F7" s="14">
        <v>9.25</v>
      </c>
      <c r="G7" s="15">
        <f t="shared" si="1"/>
        <v>18.5</v>
      </c>
      <c r="H7" s="16" t="s">
        <v>113</v>
      </c>
      <c r="I7" s="9" t="s">
        <v>114</v>
      </c>
      <c r="J7" s="17">
        <v>8.89</v>
      </c>
      <c r="K7" s="18">
        <f t="shared" si="2"/>
        <v>17.78</v>
      </c>
      <c r="L7" s="16" t="s">
        <v>117</v>
      </c>
      <c r="M7" s="9" t="s">
        <v>118</v>
      </c>
      <c r="N7" s="17">
        <v>11.49</v>
      </c>
      <c r="O7" s="18">
        <f t="shared" si="3"/>
        <v>22.98</v>
      </c>
      <c r="P7" s="16" t="s">
        <v>120</v>
      </c>
      <c r="Q7" s="9" t="s">
        <v>121</v>
      </c>
      <c r="R7" s="17">
        <v>11.0</v>
      </c>
      <c r="S7" s="18">
        <f t="shared" si="4"/>
        <v>22</v>
      </c>
      <c r="T7" s="19" t="str">
        <f t="shared" si="5"/>
        <v>Costco</v>
      </c>
      <c r="U7" s="13" t="s">
        <v>124</v>
      </c>
    </row>
    <row r="8" ht="30.0" customHeight="1">
      <c r="A8" s="9">
        <v>3.0</v>
      </c>
      <c r="B8" s="10" t="s">
        <v>78</v>
      </c>
      <c r="C8" s="9" t="s">
        <v>126</v>
      </c>
      <c r="D8" s="9">
        <v>16.0</v>
      </c>
      <c r="E8" s="9" t="s">
        <v>127</v>
      </c>
      <c r="F8" s="14">
        <v>0.124</v>
      </c>
      <c r="G8" s="15">
        <f t="shared" si="1"/>
        <v>1.984</v>
      </c>
      <c r="H8" s="16" t="s">
        <v>128</v>
      </c>
      <c r="I8" s="9" t="s">
        <v>130</v>
      </c>
      <c r="J8" s="17">
        <v>0.137</v>
      </c>
      <c r="K8" s="18">
        <f t="shared" si="2"/>
        <v>2.192</v>
      </c>
      <c r="L8" s="16" t="s">
        <v>131</v>
      </c>
      <c r="M8" s="9" t="s">
        <v>132</v>
      </c>
      <c r="N8" s="17">
        <v>0.108</v>
      </c>
      <c r="O8" s="18">
        <f t="shared" si="3"/>
        <v>1.728</v>
      </c>
      <c r="P8" s="16" t="s">
        <v>133</v>
      </c>
      <c r="Q8" s="9" t="s">
        <v>134</v>
      </c>
      <c r="R8" s="17">
        <v>0.143</v>
      </c>
      <c r="S8" s="18">
        <f t="shared" si="4"/>
        <v>2.288</v>
      </c>
      <c r="T8" s="19" t="str">
        <f t="shared" si="5"/>
        <v>Walmart</v>
      </c>
      <c r="U8" s="13" t="s">
        <v>135</v>
      </c>
    </row>
    <row r="9" ht="30.0" customHeight="1">
      <c r="A9" s="9">
        <v>4.0</v>
      </c>
      <c r="B9" s="10" t="s">
        <v>83</v>
      </c>
      <c r="C9" s="9" t="s">
        <v>126</v>
      </c>
      <c r="D9" s="9">
        <v>18.0</v>
      </c>
      <c r="E9" s="9" t="s">
        <v>127</v>
      </c>
      <c r="F9" s="14">
        <v>0.166</v>
      </c>
      <c r="G9" s="15">
        <f t="shared" si="1"/>
        <v>2.988</v>
      </c>
      <c r="H9" s="16" t="s">
        <v>137</v>
      </c>
      <c r="I9" s="9" t="s">
        <v>138</v>
      </c>
      <c r="J9" s="17">
        <v>0.125</v>
      </c>
      <c r="K9" s="18">
        <f t="shared" si="2"/>
        <v>2.25</v>
      </c>
      <c r="L9" s="16" t="s">
        <v>140</v>
      </c>
      <c r="M9" s="9" t="s">
        <v>141</v>
      </c>
      <c r="N9" s="17">
        <v>0.093</v>
      </c>
      <c r="O9" s="18">
        <f t="shared" si="3"/>
        <v>1.674</v>
      </c>
      <c r="P9" s="16" t="s">
        <v>142</v>
      </c>
      <c r="Q9" s="9" t="s">
        <v>143</v>
      </c>
      <c r="R9" s="17">
        <v>0.127</v>
      </c>
      <c r="S9" s="18">
        <f t="shared" si="4"/>
        <v>2.286</v>
      </c>
      <c r="T9" s="19" t="str">
        <f t="shared" si="5"/>
        <v>Walmart</v>
      </c>
      <c r="U9" s="13" t="s">
        <v>146</v>
      </c>
    </row>
    <row r="10" ht="30.0" customHeight="1">
      <c r="A10" s="9">
        <v>5.0</v>
      </c>
      <c r="B10" s="10" t="s">
        <v>86</v>
      </c>
      <c r="C10" s="9" t="s">
        <v>126</v>
      </c>
      <c r="D10" s="9">
        <v>15.0</v>
      </c>
      <c r="E10" s="9" t="s">
        <v>127</v>
      </c>
      <c r="F10" s="14">
        <v>0.153</v>
      </c>
      <c r="G10" s="15">
        <f t="shared" si="1"/>
        <v>2.295</v>
      </c>
      <c r="H10" s="16" t="s">
        <v>148</v>
      </c>
      <c r="I10" s="9" t="s">
        <v>149</v>
      </c>
      <c r="J10" s="17">
        <v>0.14</v>
      </c>
      <c r="K10" s="18">
        <f t="shared" si="2"/>
        <v>2.1</v>
      </c>
      <c r="L10" s="16" t="s">
        <v>150</v>
      </c>
      <c r="M10" s="9" t="s">
        <v>151</v>
      </c>
      <c r="N10" s="17">
        <v>0.132</v>
      </c>
      <c r="O10" s="18">
        <f t="shared" si="3"/>
        <v>1.98</v>
      </c>
      <c r="P10" s="16" t="s">
        <v>152</v>
      </c>
      <c r="Q10" s="9" t="s">
        <v>153</v>
      </c>
      <c r="R10" s="17">
        <v>0.166</v>
      </c>
      <c r="S10" s="18">
        <f t="shared" si="4"/>
        <v>2.49</v>
      </c>
      <c r="T10" s="19" t="str">
        <f t="shared" si="5"/>
        <v>Walmart</v>
      </c>
      <c r="U10" s="13" t="s">
        <v>155</v>
      </c>
    </row>
    <row r="11" ht="30.0" customHeight="1">
      <c r="A11" s="9">
        <v>6.0</v>
      </c>
      <c r="B11" s="10" t="s">
        <v>156</v>
      </c>
      <c r="C11" s="9" t="s">
        <v>157</v>
      </c>
      <c r="D11" s="9">
        <v>312.0</v>
      </c>
      <c r="E11" s="9" t="s">
        <v>158</v>
      </c>
      <c r="F11" s="14">
        <v>0.0767</v>
      </c>
      <c r="G11" s="15">
        <f t="shared" si="1"/>
        <v>23.9304</v>
      </c>
      <c r="H11" s="16" t="s">
        <v>159</v>
      </c>
      <c r="I11" s="9" t="s">
        <v>160</v>
      </c>
      <c r="J11" s="17">
        <v>0.0769</v>
      </c>
      <c r="K11" s="18">
        <f t="shared" si="2"/>
        <v>23.9928</v>
      </c>
      <c r="L11" s="16" t="s">
        <v>161</v>
      </c>
      <c r="M11" s="9" t="s">
        <v>162</v>
      </c>
      <c r="N11" s="17">
        <v>0.09</v>
      </c>
      <c r="O11" s="18">
        <f t="shared" si="3"/>
        <v>28.08</v>
      </c>
      <c r="P11" s="16" t="s">
        <v>161</v>
      </c>
      <c r="Q11" s="9" t="s">
        <v>164</v>
      </c>
      <c r="R11" s="17">
        <v>0.092</v>
      </c>
      <c r="S11" s="18">
        <f t="shared" si="4"/>
        <v>28.704</v>
      </c>
      <c r="T11" s="19" t="str">
        <f t="shared" si="5"/>
        <v>Aldi</v>
      </c>
      <c r="U11" s="13" t="s">
        <v>165</v>
      </c>
    </row>
    <row r="12" ht="30.0" customHeight="1">
      <c r="A12" s="9">
        <v>7.0</v>
      </c>
      <c r="B12" s="10" t="s">
        <v>166</v>
      </c>
      <c r="C12" s="9" t="s">
        <v>167</v>
      </c>
      <c r="D12" s="9">
        <v>16.0</v>
      </c>
      <c r="E12" s="9" t="s">
        <v>127</v>
      </c>
      <c r="F12" s="14">
        <v>0.186</v>
      </c>
      <c r="G12" s="15">
        <f t="shared" si="1"/>
        <v>2.976</v>
      </c>
      <c r="H12" s="16" t="s">
        <v>168</v>
      </c>
      <c r="I12" s="9" t="s">
        <v>169</v>
      </c>
      <c r="J12" s="17">
        <v>0.281</v>
      </c>
      <c r="K12" s="18">
        <f t="shared" si="2"/>
        <v>4.496</v>
      </c>
      <c r="L12" s="16" t="s">
        <v>170</v>
      </c>
      <c r="M12" s="9" t="s">
        <v>171</v>
      </c>
      <c r="N12" s="17">
        <v>0.265</v>
      </c>
      <c r="O12" s="18">
        <f t="shared" si="3"/>
        <v>4.24</v>
      </c>
      <c r="P12" s="16" t="s">
        <v>174</v>
      </c>
      <c r="Q12" s="9" t="s">
        <v>175</v>
      </c>
      <c r="R12" s="17">
        <v>0.349</v>
      </c>
      <c r="S12" s="18">
        <f t="shared" si="4"/>
        <v>5.584</v>
      </c>
      <c r="T12" s="19" t="str">
        <f t="shared" si="5"/>
        <v>Aldi</v>
      </c>
      <c r="U12" s="13" t="s">
        <v>177</v>
      </c>
    </row>
    <row r="13" ht="30.0" customHeight="1">
      <c r="A13" s="9">
        <v>8.0</v>
      </c>
      <c r="B13" s="10" t="s">
        <v>178</v>
      </c>
      <c r="C13" s="9" t="s">
        <v>179</v>
      </c>
      <c r="D13" s="9">
        <v>16.0</v>
      </c>
      <c r="E13" s="9" t="s">
        <v>180</v>
      </c>
      <c r="F13" s="14">
        <v>2.3</v>
      </c>
      <c r="G13" s="15">
        <f t="shared" si="1"/>
        <v>36.8</v>
      </c>
      <c r="H13" s="16" t="s">
        <v>181</v>
      </c>
      <c r="I13" s="9" t="s">
        <v>182</v>
      </c>
      <c r="J13" s="17">
        <v>2.79</v>
      </c>
      <c r="K13" s="18">
        <f t="shared" si="2"/>
        <v>44.64</v>
      </c>
      <c r="L13" s="16" t="s">
        <v>184</v>
      </c>
      <c r="M13" s="9" t="s">
        <v>185</v>
      </c>
      <c r="N13" s="17">
        <v>3.24</v>
      </c>
      <c r="O13" s="18">
        <f t="shared" si="3"/>
        <v>51.84</v>
      </c>
      <c r="P13" s="16" t="s">
        <v>186</v>
      </c>
      <c r="Q13" s="9" t="s">
        <v>187</v>
      </c>
      <c r="R13" s="17">
        <v>4.29</v>
      </c>
      <c r="S13" s="18">
        <f t="shared" si="4"/>
        <v>68.64</v>
      </c>
      <c r="T13" s="19" t="str">
        <f t="shared" si="5"/>
        <v>Aldi</v>
      </c>
      <c r="U13" s="13" t="s">
        <v>189</v>
      </c>
    </row>
    <row r="14" ht="30.0" customHeight="1">
      <c r="A14" s="9">
        <v>9.0</v>
      </c>
      <c r="B14" s="10" t="s">
        <v>101</v>
      </c>
      <c r="C14" s="9" t="s">
        <v>190</v>
      </c>
      <c r="D14" s="9">
        <v>15.0</v>
      </c>
      <c r="E14" s="9" t="s">
        <v>180</v>
      </c>
      <c r="F14" s="14">
        <v>0.53</v>
      </c>
      <c r="G14" s="15">
        <f t="shared" si="1"/>
        <v>7.95</v>
      </c>
      <c r="H14" s="16" t="s">
        <v>191</v>
      </c>
      <c r="I14" s="9" t="s">
        <v>192</v>
      </c>
      <c r="J14" s="17">
        <v>0.56</v>
      </c>
      <c r="K14" s="18">
        <f t="shared" si="2"/>
        <v>8.4</v>
      </c>
      <c r="L14" s="16" t="s">
        <v>194</v>
      </c>
      <c r="M14" s="9" t="s">
        <v>195</v>
      </c>
      <c r="N14" s="17">
        <v>0.6</v>
      </c>
      <c r="O14" s="18">
        <f t="shared" si="3"/>
        <v>9</v>
      </c>
      <c r="P14" s="16" t="s">
        <v>196</v>
      </c>
      <c r="Q14" s="9" t="s">
        <v>197</v>
      </c>
      <c r="R14" s="17">
        <v>0.84</v>
      </c>
      <c r="S14" s="18">
        <f t="shared" si="4"/>
        <v>12.6</v>
      </c>
      <c r="T14" s="19" t="str">
        <f t="shared" si="5"/>
        <v>Aldi</v>
      </c>
      <c r="U14" s="13" t="s">
        <v>198</v>
      </c>
    </row>
    <row r="15" ht="30.0" customHeight="1">
      <c r="A15" s="9">
        <v>10.0</v>
      </c>
      <c r="B15" s="10" t="s">
        <v>104</v>
      </c>
      <c r="C15" s="9" t="s">
        <v>199</v>
      </c>
      <c r="D15" s="9">
        <v>20.0</v>
      </c>
      <c r="E15" s="9" t="s">
        <v>200</v>
      </c>
      <c r="F15" s="14">
        <v>0.098</v>
      </c>
      <c r="G15" s="15">
        <f t="shared" si="1"/>
        <v>1.96</v>
      </c>
      <c r="H15" s="16" t="s">
        <v>201</v>
      </c>
      <c r="I15" s="9" t="s">
        <v>202</v>
      </c>
      <c r="J15" s="17">
        <v>0.182</v>
      </c>
      <c r="K15" s="18">
        <f t="shared" si="2"/>
        <v>3.64</v>
      </c>
      <c r="L15" s="16" t="s">
        <v>203</v>
      </c>
      <c r="M15" s="9" t="s">
        <v>204</v>
      </c>
      <c r="N15" s="17">
        <v>0.112</v>
      </c>
      <c r="O15" s="18">
        <f t="shared" si="3"/>
        <v>2.24</v>
      </c>
      <c r="P15" s="16" t="s">
        <v>205</v>
      </c>
      <c r="Q15" s="9" t="s">
        <v>206</v>
      </c>
      <c r="R15" s="17">
        <v>0.249</v>
      </c>
      <c r="S15" s="18">
        <f t="shared" si="4"/>
        <v>4.98</v>
      </c>
      <c r="T15" s="19" t="str">
        <f t="shared" si="5"/>
        <v>Aldi</v>
      </c>
      <c r="U15" s="13" t="s">
        <v>207</v>
      </c>
    </row>
    <row r="16" ht="30.0" customHeight="1">
      <c r="A16" s="9">
        <v>11.0</v>
      </c>
      <c r="B16" s="10" t="s">
        <v>208</v>
      </c>
      <c r="C16" s="9" t="s">
        <v>209</v>
      </c>
      <c r="D16" s="9">
        <v>1.0</v>
      </c>
      <c r="E16" s="9" t="s">
        <v>180</v>
      </c>
      <c r="F16" s="14">
        <v>2.29</v>
      </c>
      <c r="G16" s="15">
        <f t="shared" si="1"/>
        <v>2.29</v>
      </c>
      <c r="H16" s="16" t="s">
        <v>210</v>
      </c>
      <c r="I16" s="9" t="s">
        <v>211</v>
      </c>
      <c r="J16" s="17">
        <v>3.5</v>
      </c>
      <c r="K16" s="18">
        <f t="shared" si="2"/>
        <v>3.5</v>
      </c>
      <c r="L16" s="16" t="s">
        <v>212</v>
      </c>
      <c r="M16" s="9" t="s">
        <v>213</v>
      </c>
      <c r="N16" s="17">
        <v>3.48</v>
      </c>
      <c r="O16" s="18">
        <f t="shared" si="3"/>
        <v>3.48</v>
      </c>
      <c r="P16" s="16" t="s">
        <v>212</v>
      </c>
      <c r="Q16" s="9" t="s">
        <v>214</v>
      </c>
      <c r="R16" s="17">
        <v>3.99</v>
      </c>
      <c r="S16" s="18">
        <f t="shared" si="4"/>
        <v>3.99</v>
      </c>
      <c r="T16" s="19" t="str">
        <f t="shared" si="5"/>
        <v>Aldi</v>
      </c>
      <c r="U16" s="13" t="s">
        <v>215</v>
      </c>
    </row>
    <row r="17" ht="30.0" customHeight="1">
      <c r="A17" s="9">
        <v>12.0</v>
      </c>
      <c r="B17" s="10" t="s">
        <v>115</v>
      </c>
      <c r="C17" s="9" t="s">
        <v>216</v>
      </c>
      <c r="D17" s="9">
        <v>4.0</v>
      </c>
      <c r="E17" s="9" t="s">
        <v>217</v>
      </c>
      <c r="F17" s="14">
        <v>2.09</v>
      </c>
      <c r="G17" s="15">
        <f t="shared" si="1"/>
        <v>8.36</v>
      </c>
      <c r="H17" s="16" t="s">
        <v>218</v>
      </c>
      <c r="I17" s="9" t="s">
        <v>219</v>
      </c>
      <c r="J17" s="17">
        <v>2.25</v>
      </c>
      <c r="K17" s="18">
        <f t="shared" si="2"/>
        <v>9</v>
      </c>
      <c r="L17" s="16" t="s">
        <v>220</v>
      </c>
      <c r="M17" s="9" t="s">
        <v>221</v>
      </c>
      <c r="N17" s="17">
        <v>2.28</v>
      </c>
      <c r="O17" s="18">
        <f t="shared" si="3"/>
        <v>9.12</v>
      </c>
      <c r="P17" s="16" t="s">
        <v>222</v>
      </c>
      <c r="Q17" s="9" t="s">
        <v>223</v>
      </c>
      <c r="R17" s="17">
        <v>2.79</v>
      </c>
      <c r="S17" s="18">
        <f t="shared" si="4"/>
        <v>11.16</v>
      </c>
      <c r="T17" s="19" t="str">
        <f t="shared" si="5"/>
        <v>Aldi</v>
      </c>
      <c r="U17" s="13" t="s">
        <v>224</v>
      </c>
    </row>
    <row r="18" ht="30.0" customHeight="1">
      <c r="A18" s="9">
        <v>13.0</v>
      </c>
      <c r="B18" s="10" t="s">
        <v>225</v>
      </c>
      <c r="C18" s="9" t="s">
        <v>226</v>
      </c>
      <c r="D18" s="9">
        <v>2.0</v>
      </c>
      <c r="E18" s="9" t="s">
        <v>227</v>
      </c>
      <c r="F18" s="14">
        <v>0.95</v>
      </c>
      <c r="G18" s="15">
        <f t="shared" si="1"/>
        <v>1.9</v>
      </c>
      <c r="H18" s="16" t="s">
        <v>228</v>
      </c>
      <c r="I18" s="9" t="s">
        <v>229</v>
      </c>
      <c r="J18" s="17">
        <v>1.5</v>
      </c>
      <c r="K18" s="18">
        <f t="shared" si="2"/>
        <v>3</v>
      </c>
      <c r="L18" s="16" t="s">
        <v>230</v>
      </c>
      <c r="M18" s="9" t="s">
        <v>227</v>
      </c>
      <c r="N18" s="17">
        <v>1.24</v>
      </c>
      <c r="O18" s="18">
        <f t="shared" si="3"/>
        <v>2.48</v>
      </c>
      <c r="P18" s="16" t="s">
        <v>122</v>
      </c>
      <c r="Q18" s="9" t="s">
        <v>227</v>
      </c>
      <c r="R18" s="17">
        <v>1.49</v>
      </c>
      <c r="S18" s="18">
        <f t="shared" si="4"/>
        <v>2.98</v>
      </c>
      <c r="T18" s="19" t="str">
        <f t="shared" si="5"/>
        <v>Aldi</v>
      </c>
      <c r="U18" s="13" t="s">
        <v>231</v>
      </c>
    </row>
    <row r="19">
      <c r="A19" s="20"/>
      <c r="B19" s="20" t="s">
        <v>232</v>
      </c>
      <c r="C19" s="20"/>
      <c r="D19" s="20"/>
      <c r="E19" s="20"/>
      <c r="F19" s="20"/>
      <c r="G19" s="31">
        <f>SUM(G6:G18)</f>
        <v>115.7234</v>
      </c>
      <c r="H19" s="20"/>
      <c r="I19" s="20"/>
      <c r="J19" s="20"/>
      <c r="K19" s="31">
        <f>SUM(K6:K18)</f>
        <v>128.4908</v>
      </c>
      <c r="L19" s="20"/>
      <c r="M19" s="20"/>
      <c r="N19" s="20"/>
      <c r="O19" s="31">
        <f>SUM(O6:O18)</f>
        <v>140.822</v>
      </c>
      <c r="P19" s="20"/>
      <c r="Q19" s="20"/>
      <c r="R19" s="20"/>
      <c r="S19" s="31">
        <f>SUM(S6:S18)</f>
        <v>170.992</v>
      </c>
      <c r="T19" s="20" t="str">
        <f t="shared" si="5"/>
        <v>Aldi</v>
      </c>
      <c r="U19" s="20"/>
    </row>
    <row r="20">
      <c r="B20" s="26" t="s">
        <v>233</v>
      </c>
      <c r="K20" s="32">
        <f>K19-G19</f>
        <v>12.7674</v>
      </c>
      <c r="O20" s="32">
        <f>O19-G19</f>
        <v>25.0986</v>
      </c>
      <c r="S20" s="32">
        <f>S19-G19</f>
        <v>55.2686</v>
      </c>
    </row>
    <row r="21" ht="15.75" customHeight="1"/>
    <row r="22" ht="15.75" customHeight="1">
      <c r="B22" s="22" t="s">
        <v>234</v>
      </c>
      <c r="D22" s="23" t="s">
        <v>235</v>
      </c>
      <c r="E22" s="24">
        <v>14.0</v>
      </c>
      <c r="F22" s="23" t="s">
        <v>236</v>
      </c>
      <c r="G22" s="24">
        <v>28.0</v>
      </c>
    </row>
    <row r="23" ht="15.75" customHeight="1">
      <c r="B23" s="26" t="s">
        <v>237</v>
      </c>
      <c r="G23" s="28">
        <f>G19/(E22/7)</f>
        <v>57.8617</v>
      </c>
      <c r="K23" s="28">
        <f>K19/(E22/7)</f>
        <v>64.2454</v>
      </c>
      <c r="O23" s="28">
        <f>O19/(E22/7)</f>
        <v>70.411</v>
      </c>
      <c r="S23" s="28">
        <f>S19/(E22/7)</f>
        <v>85.496</v>
      </c>
    </row>
    <row r="24" ht="15.75" customHeight="1">
      <c r="B24" s="23" t="s">
        <v>238</v>
      </c>
      <c r="G24" s="33">
        <f>G19/E22</f>
        <v>8.265957143</v>
      </c>
      <c r="K24" s="33">
        <f>K19/E22</f>
        <v>9.177914286</v>
      </c>
      <c r="O24" s="33">
        <f>O19/E22</f>
        <v>10.05871429</v>
      </c>
      <c r="S24" s="33">
        <f>S19/E22</f>
        <v>12.21371429</v>
      </c>
    </row>
    <row r="25" ht="15.75" customHeight="1">
      <c r="B25" s="23" t="s">
        <v>239</v>
      </c>
      <c r="G25" s="33">
        <f>G19/G22</f>
        <v>4.132978571</v>
      </c>
      <c r="K25" s="33">
        <f>K19/G22</f>
        <v>4.588957143</v>
      </c>
      <c r="O25" s="33">
        <f>O19/G22</f>
        <v>5.029357143</v>
      </c>
      <c r="S25" s="33">
        <f>S19/G22</f>
        <v>6.106857143</v>
      </c>
    </row>
    <row r="26" ht="15.75" customHeight="1">
      <c r="B26" s="26" t="s">
        <v>240</v>
      </c>
      <c r="G26" s="34">
        <f>G19*(365/E22)</f>
        <v>3017.074357</v>
      </c>
      <c r="K26" s="34">
        <f>K19*(365/E22)</f>
        <v>3349.938714</v>
      </c>
      <c r="O26" s="34">
        <f>O19*(365/E22)</f>
        <v>3671.430714</v>
      </c>
      <c r="S26" s="34">
        <f>S19*(365/E22)</f>
        <v>4458.005714</v>
      </c>
    </row>
    <row r="27" ht="15.75" customHeight="1">
      <c r="B27" s="26" t="s">
        <v>241</v>
      </c>
      <c r="K27" s="35">
        <f>K26-G26</f>
        <v>332.8643571</v>
      </c>
      <c r="O27" s="35">
        <f>O26-G26</f>
        <v>654.3563571</v>
      </c>
      <c r="S27" s="35">
        <f>S26-G26</f>
        <v>1440.931357</v>
      </c>
      <c r="U27" s="25" t="s">
        <v>242</v>
      </c>
    </row>
    <row r="28" ht="15.75" customHeight="1"/>
    <row r="29" ht="15.75" customHeight="1">
      <c r="B29" s="23" t="s">
        <v>243</v>
      </c>
      <c r="G29" s="36">
        <v>115.71</v>
      </c>
      <c r="H29" s="25" t="s">
        <v>244</v>
      </c>
    </row>
    <row r="30" ht="15.75" customHeight="1">
      <c r="B30" s="23" t="s">
        <v>245</v>
      </c>
      <c r="G30" s="33">
        <f>G19</f>
        <v>115.7234</v>
      </c>
      <c r="H30" s="25" t="str">
        <f>IF(ROUND(G19-G29,2)=0,"Matches app total","Differs from app total by "&amp;TEXT(G19-G29,"$0.00"))</f>
        <v>Differs from app total by $0.01</v>
      </c>
    </row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5">
    <mergeCell ref="A2:U2"/>
    <mergeCell ref="F4:G4"/>
    <mergeCell ref="H4:K4"/>
    <mergeCell ref="L4:O4"/>
    <mergeCell ref="P4:S4"/>
  </mergeCells>
  <printOptions/>
  <pageMargins bottom="1.0" footer="0.0" header="0.0" left="0.75" right="0.75" top="1.0"/>
  <pageSetup paperSize="9" orientation="portrait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>
      <pane xSplit="2.0" ySplit="4.0" topLeftCell="C5" activePane="bottomRight" state="frozen"/>
      <selection activeCell="C1" sqref="C1" pane="topRight"/>
      <selection activeCell="A5" sqref="A5" pane="bottomLeft"/>
      <selection activeCell="C5" sqref="C5" pane="bottomRight"/>
    </sheetView>
  </sheetViews>
  <sheetFormatPr customHeight="1" defaultColWidth="14.43" defaultRowHeight="15.0"/>
  <cols>
    <col customWidth="1" min="1" max="1" width="5.0"/>
    <col customWidth="1" min="2" max="2" width="34.0"/>
    <col customWidth="1" min="3" max="3" width="18.0"/>
    <col customWidth="1" min="4" max="4" width="12.0"/>
    <col customWidth="1" min="5" max="7" width="10.0"/>
    <col customWidth="1" min="8" max="9" width="9.0"/>
    <col customWidth="1" min="10" max="10" width="10.0"/>
    <col customWidth="1" min="11" max="11" width="11.0"/>
    <col customWidth="1" min="12" max="12" width="13.0"/>
    <col customWidth="1" min="13" max="13" width="14.0"/>
    <col customWidth="1" min="14" max="14" width="40.0"/>
    <col customWidth="1" min="15" max="26" width="8.71"/>
  </cols>
  <sheetData>
    <row r="1">
      <c r="A1" s="1" t="s">
        <v>1</v>
      </c>
    </row>
    <row r="2" ht="25.5" customHeight="1">
      <c r="A2" s="4" t="s">
        <v>6</v>
      </c>
    </row>
    <row r="4" ht="31.5" customHeight="1">
      <c r="A4" s="5" t="s">
        <v>13</v>
      </c>
      <c r="B4" s="5" t="s">
        <v>21</v>
      </c>
      <c r="C4" s="5" t="s">
        <v>22</v>
      </c>
      <c r="D4" s="5" t="s">
        <v>25</v>
      </c>
      <c r="E4" s="5" t="s">
        <v>26</v>
      </c>
      <c r="F4" s="5" t="s">
        <v>29</v>
      </c>
      <c r="G4" s="5" t="s">
        <v>31</v>
      </c>
      <c r="H4" s="5" t="s">
        <v>33</v>
      </c>
      <c r="I4" s="5" t="s">
        <v>35</v>
      </c>
      <c r="J4" s="5" t="s">
        <v>36</v>
      </c>
      <c r="K4" s="5" t="s">
        <v>39</v>
      </c>
      <c r="L4" s="5" t="s">
        <v>42</v>
      </c>
      <c r="M4" s="5" t="s">
        <v>44</v>
      </c>
      <c r="N4" s="5" t="s">
        <v>47</v>
      </c>
    </row>
    <row r="5" ht="27.75" customHeight="1">
      <c r="A5" s="9">
        <v>1.0</v>
      </c>
      <c r="B5" s="10" t="s">
        <v>51</v>
      </c>
      <c r="C5" s="9" t="s">
        <v>52</v>
      </c>
      <c r="D5" s="11">
        <v>16.0</v>
      </c>
      <c r="E5" s="11">
        <v>80.0</v>
      </c>
      <c r="F5" s="11">
        <v>3.0</v>
      </c>
      <c r="G5" s="11">
        <v>15.0</v>
      </c>
      <c r="H5" s="11">
        <v>0.5</v>
      </c>
      <c r="I5" s="11">
        <v>1.0</v>
      </c>
      <c r="J5" s="11">
        <v>1.0</v>
      </c>
      <c r="K5" s="11">
        <v>160.0</v>
      </c>
      <c r="L5" s="12">
        <f t="shared" ref="L5:L17" si="1">D5*E5</f>
        <v>1280</v>
      </c>
      <c r="M5" s="12">
        <f t="shared" ref="M5:M17" si="2">D5*F5</f>
        <v>48</v>
      </c>
      <c r="N5" s="13" t="s">
        <v>73</v>
      </c>
    </row>
    <row r="6" ht="27.75" customHeight="1">
      <c r="A6" s="9">
        <v>2.0</v>
      </c>
      <c r="B6" s="10" t="s">
        <v>75</v>
      </c>
      <c r="C6" s="9" t="s">
        <v>76</v>
      </c>
      <c r="D6" s="11">
        <v>29.0</v>
      </c>
      <c r="E6" s="11">
        <v>120.0</v>
      </c>
      <c r="F6" s="11">
        <v>24.0</v>
      </c>
      <c r="G6" s="11">
        <v>3.0</v>
      </c>
      <c r="H6" s="11">
        <v>1.5</v>
      </c>
      <c r="I6" s="11">
        <v>0.0</v>
      </c>
      <c r="J6" s="11">
        <v>1.0</v>
      </c>
      <c r="K6" s="11">
        <v>130.0</v>
      </c>
      <c r="L6" s="12">
        <f t="shared" si="1"/>
        <v>3480</v>
      </c>
      <c r="M6" s="12">
        <f t="shared" si="2"/>
        <v>696</v>
      </c>
      <c r="N6" s="13" t="s">
        <v>77</v>
      </c>
    </row>
    <row r="7" ht="27.75" customHeight="1">
      <c r="A7" s="9">
        <v>3.0</v>
      </c>
      <c r="B7" s="10" t="s">
        <v>78</v>
      </c>
      <c r="C7" s="9" t="s">
        <v>79</v>
      </c>
      <c r="D7" s="11">
        <v>16.0</v>
      </c>
      <c r="E7" s="11">
        <v>130.0</v>
      </c>
      <c r="F7" s="11">
        <v>0.0</v>
      </c>
      <c r="G7" s="11">
        <v>2.0</v>
      </c>
      <c r="H7" s="11">
        <v>14.0</v>
      </c>
      <c r="I7" s="11">
        <v>0.0</v>
      </c>
      <c r="J7" s="11">
        <v>1.0</v>
      </c>
      <c r="K7" s="11">
        <v>260.0</v>
      </c>
      <c r="L7" s="12">
        <f t="shared" si="1"/>
        <v>2080</v>
      </c>
      <c r="M7" s="12">
        <f t="shared" si="2"/>
        <v>0</v>
      </c>
      <c r="N7" s="13" t="s">
        <v>82</v>
      </c>
    </row>
    <row r="8" ht="27.75" customHeight="1">
      <c r="A8" s="9">
        <v>4.0</v>
      </c>
      <c r="B8" s="10" t="s">
        <v>83</v>
      </c>
      <c r="C8" s="9" t="s">
        <v>84</v>
      </c>
      <c r="D8" s="11">
        <v>14.0</v>
      </c>
      <c r="E8" s="11">
        <v>60.0</v>
      </c>
      <c r="F8" s="11">
        <v>0.0</v>
      </c>
      <c r="G8" s="11">
        <v>14.0</v>
      </c>
      <c r="H8" s="11">
        <v>0.5</v>
      </c>
      <c r="I8" s="11">
        <v>0.0</v>
      </c>
      <c r="J8" s="11">
        <v>12.0</v>
      </c>
      <c r="K8" s="11">
        <v>330.0</v>
      </c>
      <c r="L8" s="12">
        <f t="shared" si="1"/>
        <v>840</v>
      </c>
      <c r="M8" s="12">
        <f t="shared" si="2"/>
        <v>0</v>
      </c>
      <c r="N8" s="13" t="s">
        <v>85</v>
      </c>
    </row>
    <row r="9" ht="27.75" customHeight="1">
      <c r="A9" s="9">
        <v>5.0</v>
      </c>
      <c r="B9" s="10" t="s">
        <v>86</v>
      </c>
      <c r="C9" s="9" t="s">
        <v>87</v>
      </c>
      <c r="D9" s="11">
        <v>24.0</v>
      </c>
      <c r="E9" s="11">
        <v>20.0</v>
      </c>
      <c r="F9" s="11">
        <v>0.0</v>
      </c>
      <c r="G9" s="11">
        <v>4.0</v>
      </c>
      <c r="H9" s="11">
        <v>0.0</v>
      </c>
      <c r="I9" s="11">
        <v>0.0</v>
      </c>
      <c r="J9" s="11">
        <v>4.0</v>
      </c>
      <c r="K9" s="11">
        <v>490.0</v>
      </c>
      <c r="L9" s="12">
        <f t="shared" si="1"/>
        <v>480</v>
      </c>
      <c r="M9" s="12">
        <f t="shared" si="2"/>
        <v>0</v>
      </c>
      <c r="N9" s="13" t="s">
        <v>90</v>
      </c>
    </row>
    <row r="10" ht="27.75" customHeight="1">
      <c r="A10" s="9">
        <v>6.0</v>
      </c>
      <c r="B10" s="10" t="s">
        <v>91</v>
      </c>
      <c r="C10" s="9" t="s">
        <v>92</v>
      </c>
      <c r="D10" s="11">
        <v>39.0</v>
      </c>
      <c r="E10" s="11">
        <v>120.0</v>
      </c>
      <c r="F10" s="11">
        <v>13.0</v>
      </c>
      <c r="G10" s="11">
        <v>6.0</v>
      </c>
      <c r="H10" s="11">
        <v>4.5</v>
      </c>
      <c r="I10" s="11">
        <v>0.0</v>
      </c>
      <c r="J10" s="11">
        <v>6.0</v>
      </c>
      <c r="K10" s="11">
        <v>125.0</v>
      </c>
      <c r="L10" s="12">
        <f t="shared" si="1"/>
        <v>4680</v>
      </c>
      <c r="M10" s="12">
        <f t="shared" si="2"/>
        <v>507</v>
      </c>
      <c r="N10" s="13" t="s">
        <v>94</v>
      </c>
    </row>
    <row r="11" ht="27.75" customHeight="1">
      <c r="A11" s="9">
        <v>7.0</v>
      </c>
      <c r="B11" s="10" t="s">
        <v>95</v>
      </c>
      <c r="C11" s="9" t="s">
        <v>96</v>
      </c>
      <c r="D11" s="11">
        <v>20.0</v>
      </c>
      <c r="E11" s="11">
        <v>70.0</v>
      </c>
      <c r="F11" s="11">
        <v>5.0</v>
      </c>
      <c r="G11" s="11">
        <v>1.0</v>
      </c>
      <c r="H11" s="11">
        <v>5.0</v>
      </c>
      <c r="I11" s="11">
        <v>0.0</v>
      </c>
      <c r="J11" s="11">
        <v>0.0</v>
      </c>
      <c r="K11" s="11">
        <v>180.0</v>
      </c>
      <c r="L11" s="12">
        <f t="shared" si="1"/>
        <v>1400</v>
      </c>
      <c r="M11" s="12">
        <f t="shared" si="2"/>
        <v>100</v>
      </c>
      <c r="N11" s="13" t="s">
        <v>97</v>
      </c>
    </row>
    <row r="12" ht="27.75" customHeight="1">
      <c r="A12" s="9">
        <v>8.0</v>
      </c>
      <c r="B12" s="10" t="s">
        <v>98</v>
      </c>
      <c r="C12" s="9" t="s">
        <v>99</v>
      </c>
      <c r="D12" s="11">
        <v>64.0</v>
      </c>
      <c r="E12" s="11">
        <v>120.0</v>
      </c>
      <c r="F12" s="11">
        <v>25.0</v>
      </c>
      <c r="G12" s="11">
        <v>0.0</v>
      </c>
      <c r="H12" s="11">
        <v>1.5</v>
      </c>
      <c r="I12" s="11">
        <v>0.0</v>
      </c>
      <c r="J12" s="11">
        <v>0.0</v>
      </c>
      <c r="K12" s="11">
        <v>65.0</v>
      </c>
      <c r="L12" s="12">
        <f t="shared" si="1"/>
        <v>7680</v>
      </c>
      <c r="M12" s="12">
        <f t="shared" si="2"/>
        <v>1600</v>
      </c>
      <c r="N12" s="13" t="s">
        <v>100</v>
      </c>
    </row>
    <row r="13" ht="27.75" customHeight="1">
      <c r="A13" s="9">
        <v>9.0</v>
      </c>
      <c r="B13" s="10" t="s">
        <v>101</v>
      </c>
      <c r="C13" s="9" t="s">
        <v>102</v>
      </c>
      <c r="D13" s="11">
        <v>151.0</v>
      </c>
      <c r="E13" s="11">
        <v>160.0</v>
      </c>
      <c r="F13" s="11">
        <v>3.0</v>
      </c>
      <c r="G13" s="11">
        <v>36.0</v>
      </c>
      <c r="H13" s="11">
        <v>0.0</v>
      </c>
      <c r="I13" s="11">
        <v>0.6</v>
      </c>
      <c r="J13" s="11">
        <v>0.0</v>
      </c>
      <c r="K13" s="11">
        <v>0.0</v>
      </c>
      <c r="L13" s="12">
        <f t="shared" si="1"/>
        <v>24160</v>
      </c>
      <c r="M13" s="12">
        <f t="shared" si="2"/>
        <v>453</v>
      </c>
      <c r="N13" s="13" t="s">
        <v>103</v>
      </c>
    </row>
    <row r="14" ht="27.75" customHeight="1">
      <c r="A14" s="9">
        <v>10.0</v>
      </c>
      <c r="B14" s="10" t="s">
        <v>104</v>
      </c>
      <c r="C14" s="9" t="s">
        <v>105</v>
      </c>
      <c r="D14" s="11">
        <v>20.0</v>
      </c>
      <c r="E14" s="11">
        <v>140.0</v>
      </c>
      <c r="F14" s="11">
        <v>4.0</v>
      </c>
      <c r="G14" s="11">
        <v>24.0</v>
      </c>
      <c r="H14" s="11">
        <v>3.5</v>
      </c>
      <c r="I14" s="11">
        <v>1.0</v>
      </c>
      <c r="J14" s="11">
        <v>1.0</v>
      </c>
      <c r="K14" s="11">
        <v>350.0</v>
      </c>
      <c r="L14" s="12">
        <f t="shared" si="1"/>
        <v>2800</v>
      </c>
      <c r="M14" s="12">
        <f t="shared" si="2"/>
        <v>80</v>
      </c>
      <c r="N14" s="13" t="s">
        <v>106</v>
      </c>
    </row>
    <row r="15" ht="27.75" customHeight="1">
      <c r="A15" s="9">
        <v>11.0</v>
      </c>
      <c r="B15" s="10" t="s">
        <v>108</v>
      </c>
      <c r="C15" s="9" t="s">
        <v>109</v>
      </c>
      <c r="D15" s="11">
        <v>3.0</v>
      </c>
      <c r="E15" s="11">
        <v>45.0</v>
      </c>
      <c r="F15" s="11">
        <v>1.0</v>
      </c>
      <c r="G15" s="11">
        <v>11.0</v>
      </c>
      <c r="H15" s="11">
        <v>0.5</v>
      </c>
      <c r="I15" s="11">
        <v>3.0</v>
      </c>
      <c r="J15" s="11">
        <v>7.0</v>
      </c>
      <c r="K15" s="11">
        <v>1.0</v>
      </c>
      <c r="L15" s="12">
        <f t="shared" si="1"/>
        <v>135</v>
      </c>
      <c r="M15" s="12">
        <f t="shared" si="2"/>
        <v>3</v>
      </c>
      <c r="N15" s="13" t="s">
        <v>112</v>
      </c>
    </row>
    <row r="16" ht="27.75" customHeight="1">
      <c r="A16" s="9">
        <v>12.0</v>
      </c>
      <c r="B16" s="10" t="s">
        <v>115</v>
      </c>
      <c r="C16" s="9" t="s">
        <v>116</v>
      </c>
      <c r="D16" s="11">
        <v>16.0</v>
      </c>
      <c r="E16" s="11">
        <v>15.0</v>
      </c>
      <c r="F16" s="11">
        <v>1.0</v>
      </c>
      <c r="G16" s="11">
        <v>3.0</v>
      </c>
      <c r="H16" s="11">
        <v>0.0</v>
      </c>
      <c r="I16" s="11">
        <v>1.0</v>
      </c>
      <c r="J16" s="11">
        <v>2.0</v>
      </c>
      <c r="K16" s="11">
        <v>15.0</v>
      </c>
      <c r="L16" s="12">
        <f t="shared" si="1"/>
        <v>240</v>
      </c>
      <c r="M16" s="12">
        <f t="shared" si="2"/>
        <v>16</v>
      </c>
      <c r="N16" s="13" t="s">
        <v>119</v>
      </c>
    </row>
    <row r="17" ht="27.75" customHeight="1">
      <c r="A17" s="9">
        <v>13.0</v>
      </c>
      <c r="B17" s="10" t="s">
        <v>122</v>
      </c>
      <c r="C17" s="9" t="s">
        <v>123</v>
      </c>
      <c r="D17" s="11">
        <v>6.0</v>
      </c>
      <c r="E17" s="11">
        <v>15.0</v>
      </c>
      <c r="F17" s="11">
        <v>0.7</v>
      </c>
      <c r="G17" s="11">
        <v>3.6</v>
      </c>
      <c r="H17" s="11">
        <v>0.1</v>
      </c>
      <c r="I17" s="11">
        <v>0.5</v>
      </c>
      <c r="J17" s="11">
        <v>1.7</v>
      </c>
      <c r="K17" s="11">
        <v>2.0</v>
      </c>
      <c r="L17" s="12">
        <f t="shared" si="1"/>
        <v>90</v>
      </c>
      <c r="M17" s="12">
        <f t="shared" si="2"/>
        <v>4.2</v>
      </c>
      <c r="N17" s="13" t="s">
        <v>125</v>
      </c>
    </row>
    <row r="18">
      <c r="A18" s="20"/>
      <c r="B18" s="20" t="s">
        <v>129</v>
      </c>
      <c r="C18" s="20"/>
      <c r="D18" s="20"/>
      <c r="E18" s="20"/>
      <c r="F18" s="20"/>
      <c r="G18" s="20"/>
      <c r="H18" s="20"/>
      <c r="I18" s="20"/>
      <c r="J18" s="20"/>
      <c r="K18" s="20"/>
      <c r="L18" s="21">
        <f t="shared" ref="L18:M18" si="3">SUM(L5:L17)</f>
        <v>49345</v>
      </c>
      <c r="M18" s="21">
        <f t="shared" si="3"/>
        <v>3507.2</v>
      </c>
      <c r="N18" s="20"/>
    </row>
    <row r="20">
      <c r="B20" s="22" t="s">
        <v>136</v>
      </c>
    </row>
    <row r="21" ht="15.75" customHeight="1">
      <c r="B21" s="23" t="s">
        <v>139</v>
      </c>
      <c r="D21" s="24">
        <v>2190.0</v>
      </c>
      <c r="E21" s="25" t="s">
        <v>144</v>
      </c>
    </row>
    <row r="22" ht="15.75" customHeight="1">
      <c r="B22" s="23" t="s">
        <v>145</v>
      </c>
      <c r="D22" s="24">
        <v>197.0</v>
      </c>
      <c r="E22" s="25" t="s">
        <v>144</v>
      </c>
    </row>
    <row r="23" ht="15.75" customHeight="1">
      <c r="B23" s="26" t="s">
        <v>147</v>
      </c>
      <c r="D23" s="27">
        <f>IFERROR(L18/D21,0)</f>
        <v>22.53196347</v>
      </c>
    </row>
    <row r="24" ht="15.75" customHeight="1">
      <c r="B24" s="26" t="s">
        <v>154</v>
      </c>
      <c r="D24" s="27">
        <f>IFERROR(M18/D22,0)</f>
        <v>17.80304569</v>
      </c>
    </row>
    <row r="25" ht="15.75" customHeight="1">
      <c r="B25" s="26" t="s">
        <v>163</v>
      </c>
      <c r="D25" s="28">
        <f>IFERROR('Price Comparison'!G19/M18*100,0)</f>
        <v>3.299595119</v>
      </c>
    </row>
    <row r="26" ht="15.75" customHeight="1"/>
    <row r="27" ht="15.75" customHeight="1">
      <c r="B27" s="22" t="s">
        <v>172</v>
      </c>
    </row>
    <row r="28" ht="15.75" customHeight="1">
      <c r="B28" s="23" t="s">
        <v>173</v>
      </c>
      <c r="D28" s="24">
        <v>14.0</v>
      </c>
    </row>
    <row r="29" ht="15.75" customHeight="1">
      <c r="B29" s="23" t="s">
        <v>176</v>
      </c>
      <c r="D29" s="29">
        <f>IFERROR(L18/D28,0)</f>
        <v>3524.642857</v>
      </c>
    </row>
    <row r="30" ht="15.75" customHeight="1">
      <c r="B30" s="23" t="s">
        <v>183</v>
      </c>
      <c r="D30" s="29">
        <f>IFERROR(M18/D28,0)</f>
        <v>250.5142857</v>
      </c>
    </row>
    <row r="31" ht="15.75" customHeight="1">
      <c r="B31" s="26" t="s">
        <v>188</v>
      </c>
      <c r="D31" s="30">
        <f>IFERROR(M18/D28-D22,0)</f>
        <v>53.51428571</v>
      </c>
      <c r="E31" s="25" t="s">
        <v>193</v>
      </c>
    </row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1">
    <mergeCell ref="A2:N2"/>
  </mergeCells>
  <printOptions/>
  <pageMargins bottom="1.0" footer="0.0" header="0.0" left="0.75" right="0.75" top="1.0"/>
  <pageSetup paperSize="9" orientation="portrait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34.0"/>
    <col customWidth="1" min="2" max="2" width="100.0"/>
    <col customWidth="1" min="3" max="26" width="8.71"/>
  </cols>
  <sheetData>
    <row r="1">
      <c r="A1" s="1" t="s">
        <v>0</v>
      </c>
    </row>
    <row r="3" ht="42.0" customHeight="1">
      <c r="A3" s="2" t="s">
        <v>3</v>
      </c>
      <c r="B3" s="3" t="s">
        <v>4</v>
      </c>
    </row>
    <row r="4" ht="42.0" customHeight="1">
      <c r="A4" s="2" t="s">
        <v>7</v>
      </c>
      <c r="B4" s="3" t="s">
        <v>8</v>
      </c>
    </row>
    <row r="5" ht="42.0" customHeight="1">
      <c r="A5" s="2" t="s">
        <v>9</v>
      </c>
      <c r="B5" s="3" t="s">
        <v>10</v>
      </c>
    </row>
    <row r="6" ht="42.0" customHeight="1">
      <c r="A6" s="2" t="s">
        <v>11</v>
      </c>
      <c r="B6" s="3" t="s">
        <v>12</v>
      </c>
    </row>
    <row r="7" ht="42.0" customHeight="1">
      <c r="A7" s="2" t="s">
        <v>14</v>
      </c>
      <c r="B7" s="3" t="s">
        <v>16</v>
      </c>
    </row>
    <row r="8" ht="42.0" customHeight="1">
      <c r="A8" s="2" t="s">
        <v>17</v>
      </c>
      <c r="B8" s="3" t="s">
        <v>18</v>
      </c>
    </row>
    <row r="9" ht="42.0" customHeight="1">
      <c r="A9" s="2" t="s">
        <v>19</v>
      </c>
      <c r="B9" s="3" t="s">
        <v>20</v>
      </c>
    </row>
    <row r="10" ht="42.0" customHeight="1">
      <c r="A10" s="2" t="s">
        <v>23</v>
      </c>
      <c r="B10" s="3" t="s">
        <v>24</v>
      </c>
    </row>
    <row r="11" ht="42.0" customHeight="1">
      <c r="A11" s="2" t="s">
        <v>27</v>
      </c>
      <c r="B11" s="3" t="s">
        <v>30</v>
      </c>
    </row>
    <row r="12" ht="42.0" customHeight="1">
      <c r="A12" s="2" t="s">
        <v>32</v>
      </c>
      <c r="B12" s="3" t="s">
        <v>34</v>
      </c>
    </row>
    <row r="13" ht="42.0" customHeight="1">
      <c r="A13" s="2" t="s">
        <v>37</v>
      </c>
      <c r="B13" s="3" t="s">
        <v>38</v>
      </c>
    </row>
    <row r="14" ht="42.0" customHeight="1">
      <c r="A14" s="2" t="s">
        <v>40</v>
      </c>
      <c r="B14" s="3" t="s">
        <v>43</v>
      </c>
    </row>
    <row r="15" ht="42.0" customHeight="1">
      <c r="A15" s="2" t="s">
        <v>45</v>
      </c>
      <c r="B15" s="3" t="s">
        <v>46</v>
      </c>
    </row>
    <row r="16" ht="42.0" customHeight="1">
      <c r="A16" s="2" t="s">
        <v>48</v>
      </c>
      <c r="B16" s="3" t="s">
        <v>50</v>
      </c>
    </row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printOptions/>
  <pageMargins bottom="1.0" footer="0.0" header="0.0" left="0.75" right="0.75" top="1.0"/>
  <pageSetup paperSize="9" orientation="portrait"/>
  <drawing r:id="rId1"/>
</worksheet>
</file>