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ice Per Acre by State" sheetId="1" state="visible" r:id="rId3"/>
    <sheet name="Deal Math Calculator" sheetId="2" state="visible" r:id="rId4"/>
    <sheet name="Read This First" sheetId="3" state="visible" r:id="rId5"/>
  </sheets>
  <definedNames>
    <definedName function="false" hidden="true" localSheetId="0" name="_xlnm._FilterDatabase" vbProcedure="false">'Price Per Acre by State'!$A$5:$K$53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<sst xmlns="http://schemas.openxmlformats.org/spreadsheetml/2006/main" count="166" uniqueCount="128">
  <si>
    <t xml:space="preserve">AVERAGE U.S. LAND PRICE PER ACRE - 2026</t>
  </si>
  <si>
    <t xml:space="preserve">Source: USDA National Agricultural Statistics Service, Land Values 2026 Summary (released July 31, 2026)</t>
  </si>
  <si>
    <t xml:space="preserve">Blue figures are USDA published values. Black figures are calculated. Alaska and Hawaii are not published by USDA.</t>
  </si>
  <si>
    <t xml:space="preserve">State</t>
  </si>
  <si>
    <t xml:space="preserve">USDA Region</t>
  </si>
  <si>
    <t xml:space="preserve">All Farmland $/acre (2026)</t>
  </si>
  <si>
    <t xml:space="preserve">Cropland $/acre (2026)</t>
  </si>
  <si>
    <t xml:space="preserve">Pasture $/acre (2026)</t>
  </si>
  <si>
    <t xml:space="preserve">All Farmland $/acre (2025)</t>
  </si>
  <si>
    <t xml:space="preserve">1-Yr Change</t>
  </si>
  <si>
    <t xml:space="preserve">All Farmland $/acre (2022)</t>
  </si>
  <si>
    <t xml:space="preserve">4-Yr Change</t>
  </si>
  <si>
    <t xml:space="preserve">Value of 10 Acres</t>
  </si>
  <si>
    <t xml:space="preserve">Rank (most expensive = 1)</t>
  </si>
  <si>
    <t xml:space="preserve">Alabama</t>
  </si>
  <si>
    <t xml:space="preserve">Southeast</t>
  </si>
  <si>
    <t xml:space="preserve">Arizona</t>
  </si>
  <si>
    <t xml:space="preserve">Mountain</t>
  </si>
  <si>
    <t xml:space="preserve">Arkansas</t>
  </si>
  <si>
    <t xml:space="preserve">Delta States</t>
  </si>
  <si>
    <t xml:space="preserve">California</t>
  </si>
  <si>
    <t xml:space="preserve">Pacific</t>
  </si>
  <si>
    <t xml:space="preserve">Colorado</t>
  </si>
  <si>
    <t xml:space="preserve">Connecticut</t>
  </si>
  <si>
    <t xml:space="preserve">Northeast</t>
  </si>
  <si>
    <t xml:space="preserve">Delaware</t>
  </si>
  <si>
    <t xml:space="preserve">Florida</t>
  </si>
  <si>
    <t xml:space="preserve">Georgia</t>
  </si>
  <si>
    <t xml:space="preserve">Idaho</t>
  </si>
  <si>
    <t xml:space="preserve">Illinois</t>
  </si>
  <si>
    <t xml:space="preserve">Corn Belt</t>
  </si>
  <si>
    <t xml:space="preserve">Indiana</t>
  </si>
  <si>
    <t xml:space="preserve">Iowa</t>
  </si>
  <si>
    <t xml:space="preserve">Kansas</t>
  </si>
  <si>
    <t xml:space="preserve">Northern Plains</t>
  </si>
  <si>
    <t xml:space="preserve">Kentucky</t>
  </si>
  <si>
    <t xml:space="preserve">Appalachian</t>
  </si>
  <si>
    <t xml:space="preserve">Louisiana</t>
  </si>
  <si>
    <t xml:space="preserve">Maine</t>
  </si>
  <si>
    <t xml:space="preserve">Maryland</t>
  </si>
  <si>
    <t xml:space="preserve">Massachusetts</t>
  </si>
  <si>
    <t xml:space="preserve">Michigan</t>
  </si>
  <si>
    <t xml:space="preserve">Lake States</t>
  </si>
  <si>
    <t xml:space="preserve">Minnesota</t>
  </si>
  <si>
    <t xml:space="preserve">Mississippi</t>
  </si>
  <si>
    <t xml:space="preserve">Missouri</t>
  </si>
  <si>
    <t xml:space="preserve">Montana</t>
  </si>
  <si>
    <t xml:space="preserve">Nebraska</t>
  </si>
  <si>
    <t xml:space="preserve">Nevada</t>
  </si>
  <si>
    <t xml:space="preserve">New Hampshire</t>
  </si>
  <si>
    <t xml:space="preserve">New Jersey</t>
  </si>
  <si>
    <t xml:space="preserve">New Mexico</t>
  </si>
  <si>
    <t xml:space="preserve">New York</t>
  </si>
  <si>
    <t xml:space="preserve">North Carolina</t>
  </si>
  <si>
    <t xml:space="preserve">North Dakota</t>
  </si>
  <si>
    <t xml:space="preserve">Ohio</t>
  </si>
  <si>
    <t xml:space="preserve">Oklahoma</t>
  </si>
  <si>
    <t xml:space="preserve">Southern Plains</t>
  </si>
  <si>
    <t xml:space="preserve">Oregon</t>
  </si>
  <si>
    <t xml:space="preserve">Pennsylvania</t>
  </si>
  <si>
    <t xml:space="preserve">Rhode Island</t>
  </si>
  <si>
    <t xml:space="preserve">South Carolina</t>
  </si>
  <si>
    <t xml:space="preserve">South Dakota</t>
  </si>
  <si>
    <t xml:space="preserve">Tennessee</t>
  </si>
  <si>
    <t xml:space="preserve">Texas</t>
  </si>
  <si>
    <t xml:space="preserve">Utah</t>
  </si>
  <si>
    <t xml:space="preserve">Vermont</t>
  </si>
  <si>
    <t xml:space="preserve">Virginia</t>
  </si>
  <si>
    <t xml:space="preserve">Washington</t>
  </si>
  <si>
    <t xml:space="preserve">West Virginia</t>
  </si>
  <si>
    <t xml:space="preserve">Wisconsin</t>
  </si>
  <si>
    <t xml:space="preserve">Wyoming</t>
  </si>
  <si>
    <t xml:space="preserve">United States</t>
  </si>
  <si>
    <t xml:space="preserve">National</t>
  </si>
  <si>
    <t xml:space="preserve">NOTE: 'All Farmland' is USDA farm real estate value - the value of all land AND buildings on farms. It is a statewide average and is NOT a comp for any single parcel. Buildable lots near a city routinely trade at 10x-100x these numbers; remote land with no access trades below them.</t>
  </si>
  <si>
    <t xml:space="preserve">LAND DEAL CALCULATOR</t>
  </si>
  <si>
    <t xml:space="preserve">Fill in every YELLOW cell. Everything else calculates itself.</t>
  </si>
  <si>
    <t xml:space="preserve">YOUR INPUTS (example values shown - overwrite them)</t>
  </si>
  <si>
    <t xml:space="preserve">Parcel size (acres)</t>
  </si>
  <si>
    <t xml:space="preserve">Asking price (total)</t>
  </si>
  <si>
    <t xml:space="preserve">Comparable sales - $ per acre</t>
  </si>
  <si>
    <t xml:space="preserve">Closing costs (% of purchase)</t>
  </si>
  <si>
    <t xml:space="preserve">Cleanup / survey / access work</t>
  </si>
  <si>
    <t xml:space="preserve">Annual property tax</t>
  </si>
  <si>
    <t xml:space="preserve">Months you expect to hold</t>
  </si>
  <si>
    <t xml:space="preserve">Planned resale price per acre</t>
  </si>
  <si>
    <t xml:space="preserve">Selling costs (% of resale)</t>
  </si>
  <si>
    <t xml:space="preserve">THE MATH</t>
  </si>
  <si>
    <t xml:space="preserve">Your price per acre</t>
  </si>
  <si>
    <t xml:space="preserve">Discount vs. comps</t>
  </si>
  <si>
    <t xml:space="preserve">Closing costs</t>
  </si>
  <si>
    <t xml:space="preserve">Holding cost over your timeline</t>
  </si>
  <si>
    <t xml:space="preserve">All-in cost</t>
  </si>
  <si>
    <t xml:space="preserve">All-in cost per acre</t>
  </si>
  <si>
    <t xml:space="preserve">Gross resale</t>
  </si>
  <si>
    <t xml:space="preserve">Selling costs</t>
  </si>
  <si>
    <t xml:space="preserve">Net proceeds</t>
  </si>
  <si>
    <t xml:space="preserve">PROFIT</t>
  </si>
  <si>
    <t xml:space="preserve">Return on cost</t>
  </si>
  <si>
    <t xml:space="preserve">Annualized return</t>
  </si>
  <si>
    <t xml:space="preserve">OFFER GUIDE</t>
  </si>
  <si>
    <t xml:space="preserve">Target margin you want</t>
  </si>
  <si>
    <t xml:space="preserve">Max you should pay (total)</t>
  </si>
  <si>
    <t xml:space="preserve">Max you should pay per acre</t>
  </si>
  <si>
    <t xml:space="preserve">Asking price vs. your max</t>
  </si>
  <si>
    <t xml:space="preserve">Closing costs above is a % of the purchase price and excludes lender fees. Max-offer line ignores financing; if you borrow, subtract interest separately.</t>
  </si>
  <si>
    <t xml:space="preserve">HOW TO USE THIS SHEET</t>
  </si>
  <si>
    <t xml:space="preserve">1. Tab 'Price Per Acre by State' is your baseline. It is USDA's 2026 survey of what farmland is worth in every state.</t>
  </si>
  <si>
    <t xml:space="preserve">2. Tab 'Deal Math Calculator' is where you run an actual parcel. Change the yellow cells only.</t>
  </si>
  <si>
    <t xml:space="preserve">WHAT THESE NUMBERS ARE</t>
  </si>
  <si>
    <t xml:space="preserve">All Farmland ($/acre) = USDA 'farm real estate value': all land and buildings on farms. This is the headline number.</t>
  </si>
  <si>
    <t xml:space="preserve">Cropland ($/acre) = land used to grow crops or cut hay. Usually the highest of the three.</t>
  </si>
  <si>
    <t xml:space="preserve">Pasture ($/acre) = grazing land. Usually the lowest, and often the cheapest way into a state.</t>
  </si>
  <si>
    <t xml:space="preserve">WHAT THESE NUMBERS ARE NOT</t>
  </si>
  <si>
    <t xml:space="preserve">They are not comps. A statewide average blends a downtown-adjacent parcel with 600 acres of desert.</t>
  </si>
  <si>
    <t xml:space="preserve">They are not raw vacant-lot prices. USDA surveys working farms, and the value includes buildings.</t>
  </si>
  <si>
    <t xml:space="preserve">Small parcels cost more per acre. A 2-acre split typically runs well above the state average per acre; a 200-acre tract runs below it.</t>
  </si>
  <si>
    <t xml:space="preserve">Use these to compare states and to sanity-check a listing. Use county records and recent sales to actually price a parcel.</t>
  </si>
  <si>
    <t xml:space="preserve">KEY 2026 NATIONAL NUMBERS</t>
  </si>
  <si>
    <t xml:space="preserve">U.S. farm real estate: $4,500/acre, up 3.4% from 2025. Sixth straight annual increase.</t>
  </si>
  <si>
    <t xml:space="preserve">U.S. cropland: $6,020/acre, up 3.3% - first time above $6,000 on record.</t>
  </si>
  <si>
    <t xml:space="preserve">U.S. pasture: $2,000/acre, up 4.2%.</t>
  </si>
  <si>
    <t xml:space="preserve">Most expensive state: Rhode Island at $23,600/acre. Cheapest: New Mexico at $735/acre.</t>
  </si>
  <si>
    <t xml:space="preserve">SOURCE</t>
  </si>
  <si>
    <t xml:space="preserve">USDA National Agricultural Statistics Service, 'Land Values 2026 Summary,' released July 31, 2026.</t>
  </si>
  <si>
    <t xml:space="preserve">https://www.nass.usda.gov/Publications/Todays_Reports/reports/land0726.pdf</t>
  </si>
  <si>
    <t xml:space="preserve">USDA excludes Alaska and Hawaii, and excludes American Indian Reservation land in AZ, NV, NM and UT.</t>
  </si>
  <si>
    <t xml:space="preserve">This sheet is for education. It is not investment, tax, or legal advice. Verify every number before you buy.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</si>
</sst>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#,##0"/>
    <numFmt numFmtId="166" formatCode="0.0%"/>
    <numFmt numFmtId="167" formatCode="0"/>
    <numFmt numFmtId="168" formatCode="#,##0.00"/>
    <numFmt numFmtId="169" formatCode="#,##0"/>
    <numFmt numFmtId="170" formatCode="@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9"/>
      <color rgb="FFC00000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595959"/>
      <name val="Arial"/>
      <family val="0"/>
      <charset val="1"/>
    </font>
    <font>
      <b val="true"/>
      <sz val="14"/>
      <color rgb="FF1F3864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2"/>
      <color rgb="FFC00000"/>
      <name val="Arial"/>
      <family val="0"/>
      <charset val="1"/>
    </font>
    <font>
      <sz val="10"/>
      <color rgb="FF0563C1"/>
      <name val="Arial"/>
      <family val="0"/>
      <charset val="1"/>
    </font>
    <font>
      <sz val="9"/>
      <color rgb="FFC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DCE6F1"/>
        <bgColor rgb="FFF2F2F2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CE6F1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7"/>
    <col collapsed="false" customWidth="true" hidden="false" outlineLevel="0" max="2" min="2" style="0" width="16"/>
    <col collapsed="false" customWidth="true" hidden="false" outlineLevel="0" max="3" min="3" style="0" width="15"/>
    <col collapsed="false" customWidth="true" hidden="false" outlineLevel="0" max="5" min="4" style="0" width="14"/>
    <col collapsed="false" customWidth="true" hidden="false" outlineLevel="0" max="6" min="6" style="0" width="15"/>
    <col collapsed="false" customWidth="true" hidden="false" outlineLevel="0" max="7" min="7" style="0" width="11"/>
    <col collapsed="false" customWidth="true" hidden="false" outlineLevel="0" max="8" min="8" style="0" width="15"/>
    <col collapsed="false" customWidth="true" hidden="false" outlineLevel="0" max="9" min="9" style="0" width="11"/>
    <col collapsed="false" customWidth="true" hidden="false" outlineLevel="0" max="10" min="10" style="0" width="14"/>
    <col collapsed="false" customWidth="true" hidden="false" outlineLevel="0" max="11" min="11" style="0" width="12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5" customFormat="false" ht="42" hidden="false" customHeight="true" outlineLevel="0" collapsed="false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customFormat="false" ht="15" hidden="false" customHeight="false" outlineLevel="0" collapsed="false">
      <c r="A6" s="4" t="s">
        <v>14</v>
      </c>
      <c r="B6" s="4" t="s">
        <v>15</v>
      </c>
      <c r="C6" s="5" t="n">
        <v>4250</v>
      </c>
      <c r="D6" s="5" t="n">
        <v>4650</v>
      </c>
      <c r="E6" s="5" t="n">
        <v>3500</v>
      </c>
      <c r="F6" s="5" t="n">
        <v>4150</v>
      </c>
      <c r="G6" s="6" t="n">
        <f aca="false">(C6-F6)/F6</f>
        <v>0.0240963855421687</v>
      </c>
      <c r="H6" s="5" t="n">
        <v>3520</v>
      </c>
      <c r="I6" s="6" t="n">
        <f aca="false">(C6-H6)/H6</f>
        <v>0.207386363636364</v>
      </c>
      <c r="J6" s="7" t="n">
        <f aca="false">C6*10</f>
        <v>42500</v>
      </c>
      <c r="K6" s="8" t="n">
        <f aca="false">RANK(C6,$C$6:$C$53)</f>
        <v>31</v>
      </c>
    </row>
    <row r="7" customFormat="false" ht="15" hidden="false" customHeight="false" outlineLevel="0" collapsed="false">
      <c r="A7" s="9" t="s">
        <v>16</v>
      </c>
      <c r="B7" s="9" t="s">
        <v>17</v>
      </c>
      <c r="C7" s="10" t="n">
        <v>4300</v>
      </c>
      <c r="D7" s="10" t="n">
        <v>8300</v>
      </c>
      <c r="E7" s="10" t="n">
        <v>980</v>
      </c>
      <c r="F7" s="10" t="n">
        <v>4180</v>
      </c>
      <c r="G7" s="11" t="n">
        <f aca="false">(C7-F7)/F7</f>
        <v>0.0287081339712919</v>
      </c>
      <c r="H7" s="10" t="n">
        <v>3860</v>
      </c>
      <c r="I7" s="11" t="n">
        <f aca="false">(C7-H7)/H7</f>
        <v>0.113989637305699</v>
      </c>
      <c r="J7" s="12" t="n">
        <f aca="false">C7*10</f>
        <v>43000</v>
      </c>
      <c r="K7" s="13" t="n">
        <f aca="false">RANK(C7,$C$6:$C$53)</f>
        <v>30</v>
      </c>
    </row>
    <row r="8" customFormat="false" ht="15" hidden="false" customHeight="false" outlineLevel="0" collapsed="false">
      <c r="A8" s="4" t="s">
        <v>18</v>
      </c>
      <c r="B8" s="4" t="s">
        <v>19</v>
      </c>
      <c r="C8" s="5" t="n">
        <v>4350</v>
      </c>
      <c r="D8" s="5" t="n">
        <v>3850</v>
      </c>
      <c r="E8" s="5" t="n">
        <v>3500</v>
      </c>
      <c r="F8" s="5" t="n">
        <v>4250</v>
      </c>
      <c r="G8" s="6" t="n">
        <f aca="false">(C8-F8)/F8</f>
        <v>0.0235294117647059</v>
      </c>
      <c r="H8" s="5" t="n">
        <v>3800</v>
      </c>
      <c r="I8" s="6" t="n">
        <f aca="false">(C8-H8)/H8</f>
        <v>0.144736842105263</v>
      </c>
      <c r="J8" s="7" t="n">
        <f aca="false">C8*10</f>
        <v>43500</v>
      </c>
      <c r="K8" s="8" t="n">
        <f aca="false">RANK(C8,$C$6:$C$53)</f>
        <v>29</v>
      </c>
    </row>
    <row r="9" customFormat="false" ht="15" hidden="false" customHeight="false" outlineLevel="0" collapsed="false">
      <c r="A9" s="9" t="s">
        <v>20</v>
      </c>
      <c r="B9" s="9" t="s">
        <v>21</v>
      </c>
      <c r="C9" s="10" t="n">
        <v>14100</v>
      </c>
      <c r="D9" s="10" t="n">
        <v>18430</v>
      </c>
      <c r="E9" s="10" t="n">
        <v>4250</v>
      </c>
      <c r="F9" s="10" t="n">
        <v>13700</v>
      </c>
      <c r="G9" s="11" t="n">
        <f aca="false">(C9-F9)/F9</f>
        <v>0.0291970802919708</v>
      </c>
      <c r="H9" s="10" t="n">
        <v>12600</v>
      </c>
      <c r="I9" s="11" t="n">
        <f aca="false">(C9-H9)/H9</f>
        <v>0.119047619047619</v>
      </c>
      <c r="J9" s="12" t="n">
        <f aca="false">C9*10</f>
        <v>141000</v>
      </c>
      <c r="K9" s="13" t="n">
        <f aca="false">RANK(C9,$C$6:$C$53)</f>
        <v>5</v>
      </c>
    </row>
    <row r="10" customFormat="false" ht="15" hidden="false" customHeight="false" outlineLevel="0" collapsed="false">
      <c r="A10" s="4" t="s">
        <v>22</v>
      </c>
      <c r="B10" s="4" t="s">
        <v>17</v>
      </c>
      <c r="C10" s="5" t="n">
        <v>2360</v>
      </c>
      <c r="D10" s="5" t="n">
        <v>2960</v>
      </c>
      <c r="E10" s="5" t="n">
        <v>1200</v>
      </c>
      <c r="F10" s="5" t="n">
        <v>2290</v>
      </c>
      <c r="G10" s="6" t="n">
        <f aca="false">(C10-F10)/F10</f>
        <v>0.0305676855895197</v>
      </c>
      <c r="H10" s="5" t="n">
        <v>1910</v>
      </c>
      <c r="I10" s="6" t="n">
        <f aca="false">(C10-H10)/H10</f>
        <v>0.235602094240838</v>
      </c>
      <c r="J10" s="7" t="n">
        <f aca="false">C10*10</f>
        <v>23600</v>
      </c>
      <c r="K10" s="8" t="n">
        <f aca="false">RANK(C10,$C$6:$C$53)</f>
        <v>44</v>
      </c>
    </row>
    <row r="11" customFormat="false" ht="15" hidden="false" customHeight="false" outlineLevel="0" collapsed="false">
      <c r="A11" s="9" t="s">
        <v>23</v>
      </c>
      <c r="B11" s="9" t="s">
        <v>24</v>
      </c>
      <c r="C11" s="10" t="n">
        <v>14600</v>
      </c>
      <c r="D11" s="10" t="n">
        <v>23200</v>
      </c>
      <c r="E11" s="10" t="n">
        <v>13000</v>
      </c>
      <c r="F11" s="10" t="n">
        <v>14400</v>
      </c>
      <c r="G11" s="11" t="n">
        <f aca="false">(C11-F11)/F11</f>
        <v>0.0138888888888889</v>
      </c>
      <c r="H11" s="10" t="n">
        <v>13500</v>
      </c>
      <c r="I11" s="11" t="n">
        <f aca="false">(C11-H11)/H11</f>
        <v>0.0814814814814815</v>
      </c>
      <c r="J11" s="12" t="n">
        <f aca="false">C11*10</f>
        <v>146000</v>
      </c>
      <c r="K11" s="13" t="n">
        <f aca="false">RANK(C11,$C$6:$C$53)</f>
        <v>4</v>
      </c>
    </row>
    <row r="12" customFormat="false" ht="15" hidden="false" customHeight="false" outlineLevel="0" collapsed="false">
      <c r="A12" s="4" t="s">
        <v>25</v>
      </c>
      <c r="B12" s="4" t="s">
        <v>24</v>
      </c>
      <c r="C12" s="5" t="n">
        <v>9700</v>
      </c>
      <c r="D12" s="5" t="n">
        <v>9550</v>
      </c>
      <c r="E12" s="5" t="n">
        <v>7800</v>
      </c>
      <c r="F12" s="5" t="n">
        <v>9550</v>
      </c>
      <c r="G12" s="6" t="n">
        <f aca="false">(C12-F12)/F12</f>
        <v>0.0157068062827225</v>
      </c>
      <c r="H12" s="5" t="n">
        <v>9570</v>
      </c>
      <c r="I12" s="6" t="n">
        <f aca="false">(C12-H12)/H12</f>
        <v>0.0135841170323929</v>
      </c>
      <c r="J12" s="7" t="n">
        <f aca="false">C12*10</f>
        <v>97000</v>
      </c>
      <c r="K12" s="8" t="n">
        <f aca="false">RANK(C12,$C$6:$C$53)</f>
        <v>8</v>
      </c>
    </row>
    <row r="13" customFormat="false" ht="15" hidden="false" customHeight="false" outlineLevel="0" collapsed="false">
      <c r="A13" s="9" t="s">
        <v>26</v>
      </c>
      <c r="B13" s="9" t="s">
        <v>15</v>
      </c>
      <c r="C13" s="10" t="n">
        <v>9150</v>
      </c>
      <c r="D13" s="10" t="n">
        <v>11100</v>
      </c>
      <c r="E13" s="10" t="n">
        <v>7650</v>
      </c>
      <c r="F13" s="10" t="n">
        <v>8700</v>
      </c>
      <c r="G13" s="11" t="n">
        <f aca="false">(C13-F13)/F13</f>
        <v>0.0517241379310345</v>
      </c>
      <c r="H13" s="10" t="n">
        <v>6920</v>
      </c>
      <c r="I13" s="11" t="n">
        <f aca="false">(C13-H13)/H13</f>
        <v>0.322254335260116</v>
      </c>
      <c r="J13" s="12" t="n">
        <f aca="false">C13*10</f>
        <v>91500</v>
      </c>
      <c r="K13" s="13" t="n">
        <f aca="false">RANK(C13,$C$6:$C$53)</f>
        <v>11</v>
      </c>
    </row>
    <row r="14" customFormat="false" ht="15" hidden="false" customHeight="false" outlineLevel="0" collapsed="false">
      <c r="A14" s="4" t="s">
        <v>27</v>
      </c>
      <c r="B14" s="4" t="s">
        <v>15</v>
      </c>
      <c r="C14" s="5" t="n">
        <v>4950</v>
      </c>
      <c r="D14" s="5" t="n">
        <v>4670</v>
      </c>
      <c r="E14" s="5" t="n">
        <v>5100</v>
      </c>
      <c r="F14" s="5" t="n">
        <v>4720</v>
      </c>
      <c r="G14" s="6" t="n">
        <f aca="false">(C14-F14)/F14</f>
        <v>0.048728813559322</v>
      </c>
      <c r="H14" s="5" t="n">
        <v>3900</v>
      </c>
      <c r="I14" s="6" t="n">
        <f aca="false">(C14-H14)/H14</f>
        <v>0.269230769230769</v>
      </c>
      <c r="J14" s="7" t="n">
        <f aca="false">C14*10</f>
        <v>49500</v>
      </c>
      <c r="K14" s="8" t="n">
        <f aca="false">RANK(C14,$C$6:$C$53)</f>
        <v>23</v>
      </c>
    </row>
    <row r="15" customFormat="false" ht="15" hidden="false" customHeight="false" outlineLevel="0" collapsed="false">
      <c r="A15" s="9" t="s">
        <v>28</v>
      </c>
      <c r="B15" s="9" t="s">
        <v>17</v>
      </c>
      <c r="C15" s="10" t="n">
        <v>4750</v>
      </c>
      <c r="D15" s="10" t="n">
        <v>6170</v>
      </c>
      <c r="E15" s="10" t="n">
        <v>2500</v>
      </c>
      <c r="F15" s="10" t="n">
        <v>4580</v>
      </c>
      <c r="G15" s="11" t="n">
        <f aca="false">(C15-F15)/F15</f>
        <v>0.037117903930131</v>
      </c>
      <c r="H15" s="10" t="n">
        <v>3990</v>
      </c>
      <c r="I15" s="11" t="n">
        <f aca="false">(C15-H15)/H15</f>
        <v>0.19047619047619</v>
      </c>
      <c r="J15" s="12" t="n">
        <f aca="false">C15*10</f>
        <v>47500</v>
      </c>
      <c r="K15" s="13" t="n">
        <f aca="false">RANK(C15,$C$6:$C$53)</f>
        <v>25</v>
      </c>
    </row>
    <row r="16" customFormat="false" ht="15" hidden="false" customHeight="false" outlineLevel="0" collapsed="false">
      <c r="A16" s="4" t="s">
        <v>29</v>
      </c>
      <c r="B16" s="4" t="s">
        <v>30</v>
      </c>
      <c r="C16" s="5" t="n">
        <v>9250</v>
      </c>
      <c r="D16" s="5" t="n">
        <v>10200</v>
      </c>
      <c r="E16" s="5" t="n">
        <v>4300</v>
      </c>
      <c r="F16" s="5" t="n">
        <v>8930</v>
      </c>
      <c r="G16" s="6" t="n">
        <f aca="false">(C16-F16)/F16</f>
        <v>0.0358342665173572</v>
      </c>
      <c r="H16" s="5" t="n">
        <v>8220</v>
      </c>
      <c r="I16" s="6" t="n">
        <f aca="false">(C16-H16)/H16</f>
        <v>0.125304136253041</v>
      </c>
      <c r="J16" s="7" t="n">
        <f aca="false">C16*10</f>
        <v>92500</v>
      </c>
      <c r="K16" s="8" t="n">
        <f aca="false">RANK(C16,$C$6:$C$53)</f>
        <v>10</v>
      </c>
    </row>
    <row r="17" customFormat="false" ht="15" hidden="false" customHeight="false" outlineLevel="0" collapsed="false">
      <c r="A17" s="9" t="s">
        <v>31</v>
      </c>
      <c r="B17" s="9" t="s">
        <v>30</v>
      </c>
      <c r="C17" s="10" t="n">
        <v>9150</v>
      </c>
      <c r="D17" s="10" t="n">
        <v>8600</v>
      </c>
      <c r="E17" s="10" t="n">
        <v>2850</v>
      </c>
      <c r="F17" s="10" t="n">
        <v>8850</v>
      </c>
      <c r="G17" s="11" t="n">
        <f aca="false">(C17-F17)/F17</f>
        <v>0.0338983050847458</v>
      </c>
      <c r="H17" s="10" t="n">
        <v>7400</v>
      </c>
      <c r="I17" s="11" t="n">
        <f aca="false">(C17-H17)/H17</f>
        <v>0.236486486486486</v>
      </c>
      <c r="J17" s="12" t="n">
        <f aca="false">C17*10</f>
        <v>91500</v>
      </c>
      <c r="K17" s="13" t="n">
        <f aca="false">RANK(C17,$C$6:$C$53)</f>
        <v>11</v>
      </c>
    </row>
    <row r="18" customFormat="false" ht="15" hidden="false" customHeight="false" outlineLevel="0" collapsed="false">
      <c r="A18" s="4" t="s">
        <v>32</v>
      </c>
      <c r="B18" s="4" t="s">
        <v>30</v>
      </c>
      <c r="C18" s="5" t="n">
        <v>10100</v>
      </c>
      <c r="D18" s="5" t="n">
        <v>10700</v>
      </c>
      <c r="E18" s="5" t="n">
        <v>3800</v>
      </c>
      <c r="F18" s="5" t="n">
        <v>9790</v>
      </c>
      <c r="G18" s="6" t="n">
        <f aca="false">(C18-F18)/F18</f>
        <v>0.0316649642492339</v>
      </c>
      <c r="H18" s="5" t="n">
        <v>8880</v>
      </c>
      <c r="I18" s="6" t="n">
        <f aca="false">(C18-H18)/H18</f>
        <v>0.137387387387387</v>
      </c>
      <c r="J18" s="7" t="n">
        <f aca="false">C18*10</f>
        <v>101000</v>
      </c>
      <c r="K18" s="8" t="n">
        <f aca="false">RANK(C18,$C$6:$C$53)</f>
        <v>6</v>
      </c>
    </row>
    <row r="19" customFormat="false" ht="15" hidden="false" customHeight="false" outlineLevel="0" collapsed="false">
      <c r="A19" s="9" t="s">
        <v>33</v>
      </c>
      <c r="B19" s="9" t="s">
        <v>34</v>
      </c>
      <c r="C19" s="10" t="n">
        <v>3200</v>
      </c>
      <c r="D19" s="10" t="n">
        <v>3540</v>
      </c>
      <c r="E19" s="10" t="n">
        <v>2400</v>
      </c>
      <c r="F19" s="10" t="n">
        <v>3100</v>
      </c>
      <c r="G19" s="11" t="n">
        <f aca="false">(C19-F19)/F19</f>
        <v>0.032258064516129</v>
      </c>
      <c r="H19" s="10" t="n">
        <v>2420</v>
      </c>
      <c r="I19" s="11" t="n">
        <f aca="false">(C19-H19)/H19</f>
        <v>0.322314049586777</v>
      </c>
      <c r="J19" s="12" t="n">
        <f aca="false">C19*10</f>
        <v>32000</v>
      </c>
      <c r="K19" s="13" t="n">
        <f aca="false">RANK(C19,$C$6:$C$53)</f>
        <v>39</v>
      </c>
    </row>
    <row r="20" customFormat="false" ht="15" hidden="false" customHeight="false" outlineLevel="0" collapsed="false">
      <c r="A20" s="4" t="s">
        <v>35</v>
      </c>
      <c r="B20" s="4" t="s">
        <v>36</v>
      </c>
      <c r="C20" s="5" t="n">
        <v>5600</v>
      </c>
      <c r="D20" s="5" t="n">
        <v>6630</v>
      </c>
      <c r="E20" s="5" t="n">
        <v>4050</v>
      </c>
      <c r="F20" s="5" t="n">
        <v>5480</v>
      </c>
      <c r="G20" s="6" t="n">
        <f aca="false">(C20-F20)/F20</f>
        <v>0.0218978102189781</v>
      </c>
      <c r="H20" s="5" t="n">
        <v>4520</v>
      </c>
      <c r="I20" s="6" t="n">
        <f aca="false">(C20-H20)/H20</f>
        <v>0.238938053097345</v>
      </c>
      <c r="J20" s="7" t="n">
        <f aca="false">C20*10</f>
        <v>56000</v>
      </c>
      <c r="K20" s="8" t="n">
        <f aca="false">RANK(C20,$C$6:$C$53)</f>
        <v>21</v>
      </c>
    </row>
    <row r="21" customFormat="false" ht="15" hidden="false" customHeight="false" outlineLevel="0" collapsed="false">
      <c r="A21" s="9" t="s">
        <v>37</v>
      </c>
      <c r="B21" s="9" t="s">
        <v>19</v>
      </c>
      <c r="C21" s="10" t="n">
        <v>3950</v>
      </c>
      <c r="D21" s="10" t="n">
        <v>3660</v>
      </c>
      <c r="E21" s="10" t="n">
        <v>3600</v>
      </c>
      <c r="F21" s="10" t="n">
        <v>3850</v>
      </c>
      <c r="G21" s="11" t="n">
        <f aca="false">(C21-F21)/F21</f>
        <v>0.025974025974026</v>
      </c>
      <c r="H21" s="10" t="n">
        <v>3490</v>
      </c>
      <c r="I21" s="11" t="n">
        <f aca="false">(C21-H21)/H21</f>
        <v>0.131805157593123</v>
      </c>
      <c r="J21" s="12" t="n">
        <f aca="false">C21*10</f>
        <v>39500</v>
      </c>
      <c r="K21" s="13" t="n">
        <f aca="false">RANK(C21,$C$6:$C$53)</f>
        <v>32</v>
      </c>
    </row>
    <row r="22" customFormat="false" ht="15" hidden="false" customHeight="false" outlineLevel="0" collapsed="false">
      <c r="A22" s="4" t="s">
        <v>38</v>
      </c>
      <c r="B22" s="4" t="s">
        <v>24</v>
      </c>
      <c r="C22" s="5" t="n">
        <v>3400</v>
      </c>
      <c r="D22" s="5" t="n">
        <v>4700</v>
      </c>
      <c r="E22" s="5" t="n">
        <v>2700</v>
      </c>
      <c r="F22" s="5" t="n">
        <v>3350</v>
      </c>
      <c r="G22" s="6" t="n">
        <f aca="false">(C22-F22)/F22</f>
        <v>0.0149253731343284</v>
      </c>
      <c r="H22" s="5" t="n">
        <v>3090</v>
      </c>
      <c r="I22" s="6" t="n">
        <f aca="false">(C22-H22)/H22</f>
        <v>0.100323624595469</v>
      </c>
      <c r="J22" s="7" t="n">
        <f aca="false">C22*10</f>
        <v>34000</v>
      </c>
      <c r="K22" s="8" t="n">
        <f aca="false">RANK(C22,$C$6:$C$53)</f>
        <v>38</v>
      </c>
    </row>
    <row r="23" customFormat="false" ht="15" hidden="false" customHeight="false" outlineLevel="0" collapsed="false">
      <c r="A23" s="9" t="s">
        <v>39</v>
      </c>
      <c r="B23" s="9" t="s">
        <v>24</v>
      </c>
      <c r="C23" s="10" t="n">
        <v>9950</v>
      </c>
      <c r="D23" s="10" t="n">
        <v>9250</v>
      </c>
      <c r="E23" s="10" t="n">
        <v>8300</v>
      </c>
      <c r="F23" s="10" t="n">
        <v>9750</v>
      </c>
      <c r="G23" s="11" t="n">
        <f aca="false">(C23-F23)/F23</f>
        <v>0.0205128205128205</v>
      </c>
      <c r="H23" s="10" t="n">
        <v>9350</v>
      </c>
      <c r="I23" s="11" t="n">
        <f aca="false">(C23-H23)/H23</f>
        <v>0.0641711229946524</v>
      </c>
      <c r="J23" s="12" t="n">
        <f aca="false">C23*10</f>
        <v>99500</v>
      </c>
      <c r="K23" s="13" t="n">
        <f aca="false">RANK(C23,$C$6:$C$53)</f>
        <v>7</v>
      </c>
    </row>
    <row r="24" customFormat="false" ht="15" hidden="false" customHeight="false" outlineLevel="0" collapsed="false">
      <c r="A24" s="4" t="s">
        <v>40</v>
      </c>
      <c r="B24" s="4" t="s">
        <v>24</v>
      </c>
      <c r="C24" s="5" t="n">
        <v>15200</v>
      </c>
      <c r="D24" s="5" t="n">
        <v>26600</v>
      </c>
      <c r="E24" s="5" t="n">
        <v>15400</v>
      </c>
      <c r="F24" s="5" t="n">
        <v>14900</v>
      </c>
      <c r="G24" s="6" t="n">
        <f aca="false">(C24-F24)/F24</f>
        <v>0.0201342281879195</v>
      </c>
      <c r="H24" s="5" t="n">
        <v>14000</v>
      </c>
      <c r="I24" s="6" t="n">
        <f aca="false">(C24-H24)/H24</f>
        <v>0.0857142857142857</v>
      </c>
      <c r="J24" s="7" t="n">
        <f aca="false">C24*10</f>
        <v>152000</v>
      </c>
      <c r="K24" s="8" t="n">
        <f aca="false">RANK(C24,$C$6:$C$53)</f>
        <v>3</v>
      </c>
    </row>
    <row r="25" customFormat="false" ht="15" hidden="false" customHeight="false" outlineLevel="0" collapsed="false">
      <c r="A25" s="9" t="s">
        <v>41</v>
      </c>
      <c r="B25" s="9" t="s">
        <v>42</v>
      </c>
      <c r="C25" s="10" t="n">
        <v>7000</v>
      </c>
      <c r="D25" s="10" t="n">
        <v>6600</v>
      </c>
      <c r="E25" s="10" t="n">
        <v>3200</v>
      </c>
      <c r="F25" s="10" t="n">
        <v>6800</v>
      </c>
      <c r="G25" s="11" t="n">
        <f aca="false">(C25-F25)/F25</f>
        <v>0.0294117647058824</v>
      </c>
      <c r="H25" s="10" t="n">
        <v>5470</v>
      </c>
      <c r="I25" s="11" t="n">
        <f aca="false">(C25-H25)/H25</f>
        <v>0.279707495429616</v>
      </c>
      <c r="J25" s="12" t="n">
        <f aca="false">C25*10</f>
        <v>70000</v>
      </c>
      <c r="K25" s="13" t="n">
        <f aca="false">RANK(C25,$C$6:$C$53)</f>
        <v>14</v>
      </c>
    </row>
    <row r="26" customFormat="false" ht="15" hidden="false" customHeight="false" outlineLevel="0" collapsed="false">
      <c r="A26" s="4" t="s">
        <v>43</v>
      </c>
      <c r="B26" s="4" t="s">
        <v>42</v>
      </c>
      <c r="C26" s="5" t="n">
        <v>6950</v>
      </c>
      <c r="D26" s="5" t="n">
        <v>7300</v>
      </c>
      <c r="E26" s="5" t="n">
        <v>2400</v>
      </c>
      <c r="F26" s="5" t="n">
        <v>6790</v>
      </c>
      <c r="G26" s="6" t="n">
        <f aca="false">(C26-F26)/F26</f>
        <v>0.0235640648011782</v>
      </c>
      <c r="H26" s="5" t="n">
        <v>5780</v>
      </c>
      <c r="I26" s="6" t="n">
        <f aca="false">(C26-H26)/H26</f>
        <v>0.20242214532872</v>
      </c>
      <c r="J26" s="7" t="n">
        <f aca="false">C26*10</f>
        <v>69500</v>
      </c>
      <c r="K26" s="8" t="n">
        <f aca="false">RANK(C26,$C$6:$C$53)</f>
        <v>15</v>
      </c>
    </row>
    <row r="27" customFormat="false" ht="15" hidden="false" customHeight="false" outlineLevel="0" collapsed="false">
      <c r="A27" s="9" t="s">
        <v>44</v>
      </c>
      <c r="B27" s="9" t="s">
        <v>19</v>
      </c>
      <c r="C27" s="10" t="n">
        <v>3650</v>
      </c>
      <c r="D27" s="10" t="n">
        <v>4060</v>
      </c>
      <c r="E27" s="10" t="n">
        <v>3310</v>
      </c>
      <c r="F27" s="10" t="n">
        <v>3580</v>
      </c>
      <c r="G27" s="11" t="n">
        <f aca="false">(C27-F27)/F27</f>
        <v>0.0195530726256983</v>
      </c>
      <c r="H27" s="10" t="n">
        <v>3240</v>
      </c>
      <c r="I27" s="11" t="n">
        <f aca="false">(C27-H27)/H27</f>
        <v>0.126543209876543</v>
      </c>
      <c r="J27" s="12" t="n">
        <f aca="false">C27*10</f>
        <v>36500</v>
      </c>
      <c r="K27" s="13" t="n">
        <f aca="false">RANK(C27,$C$6:$C$53)</f>
        <v>35</v>
      </c>
    </row>
    <row r="28" customFormat="false" ht="15" hidden="false" customHeight="false" outlineLevel="0" collapsed="false">
      <c r="A28" s="4" t="s">
        <v>45</v>
      </c>
      <c r="B28" s="4" t="s">
        <v>30</v>
      </c>
      <c r="C28" s="5" t="n">
        <v>5200</v>
      </c>
      <c r="D28" s="5" t="n">
        <v>5310</v>
      </c>
      <c r="E28" s="5" t="n">
        <v>2850</v>
      </c>
      <c r="F28" s="5" t="n">
        <v>5000</v>
      </c>
      <c r="G28" s="6" t="n">
        <f aca="false">(C28-F28)/F28</f>
        <v>0.04</v>
      </c>
      <c r="H28" s="5" t="n">
        <v>4230</v>
      </c>
      <c r="I28" s="6" t="n">
        <f aca="false">(C28-H28)/H28</f>
        <v>0.229314420803783</v>
      </c>
      <c r="J28" s="7" t="n">
        <f aca="false">C28*10</f>
        <v>52000</v>
      </c>
      <c r="K28" s="8" t="n">
        <f aca="false">RANK(C28,$C$6:$C$53)</f>
        <v>22</v>
      </c>
    </row>
    <row r="29" customFormat="false" ht="15" hidden="false" customHeight="false" outlineLevel="0" collapsed="false">
      <c r="A29" s="9" t="s">
        <v>46</v>
      </c>
      <c r="B29" s="9" t="s">
        <v>17</v>
      </c>
      <c r="C29" s="10" t="n">
        <v>1260</v>
      </c>
      <c r="D29" s="10" t="n">
        <v>1350</v>
      </c>
      <c r="E29" s="10" t="n">
        <v>940</v>
      </c>
      <c r="F29" s="10" t="n">
        <v>1230</v>
      </c>
      <c r="G29" s="11" t="n">
        <f aca="false">(C29-F29)/F29</f>
        <v>0.024390243902439</v>
      </c>
      <c r="H29" s="10" t="n">
        <v>1110</v>
      </c>
      <c r="I29" s="11" t="n">
        <f aca="false">(C29-H29)/H29</f>
        <v>0.135135135135135</v>
      </c>
      <c r="J29" s="12" t="n">
        <f aca="false">C29*10</f>
        <v>12600</v>
      </c>
      <c r="K29" s="13" t="n">
        <f aca="false">RANK(C29,$C$6:$C$53)</f>
        <v>45</v>
      </c>
    </row>
    <row r="30" customFormat="false" ht="15" hidden="false" customHeight="false" outlineLevel="0" collapsed="false">
      <c r="A30" s="4" t="s">
        <v>47</v>
      </c>
      <c r="B30" s="4" t="s">
        <v>34</v>
      </c>
      <c r="C30" s="5" t="n">
        <v>4400</v>
      </c>
      <c r="D30" s="5" t="n">
        <v>6960</v>
      </c>
      <c r="E30" s="5" t="n">
        <v>1590</v>
      </c>
      <c r="F30" s="5" t="n">
        <v>4250</v>
      </c>
      <c r="G30" s="6" t="n">
        <f aca="false">(C30-F30)/F30</f>
        <v>0.0352941176470588</v>
      </c>
      <c r="H30" s="5" t="n">
        <v>3450</v>
      </c>
      <c r="I30" s="6" t="n">
        <f aca="false">(C30-H30)/H30</f>
        <v>0.27536231884058</v>
      </c>
      <c r="J30" s="7" t="n">
        <f aca="false">C30*10</f>
        <v>44000</v>
      </c>
      <c r="K30" s="8" t="n">
        <f aca="false">RANK(C30,$C$6:$C$53)</f>
        <v>28</v>
      </c>
    </row>
    <row r="31" customFormat="false" ht="15" hidden="false" customHeight="false" outlineLevel="0" collapsed="false">
      <c r="A31" s="9" t="s">
        <v>48</v>
      </c>
      <c r="B31" s="9" t="s">
        <v>17</v>
      </c>
      <c r="C31" s="10" t="n">
        <v>1230</v>
      </c>
      <c r="D31" s="10" t="n">
        <v>3090</v>
      </c>
      <c r="E31" s="10" t="n">
        <v>870</v>
      </c>
      <c r="F31" s="10" t="n">
        <v>1200</v>
      </c>
      <c r="G31" s="11" t="n">
        <f aca="false">(C31-F31)/F31</f>
        <v>0.025</v>
      </c>
      <c r="H31" s="10" t="n">
        <v>1110</v>
      </c>
      <c r="I31" s="11" t="n">
        <f aca="false">(C31-H31)/H31</f>
        <v>0.108108108108108</v>
      </c>
      <c r="J31" s="12" t="n">
        <f aca="false">C31*10</f>
        <v>12300</v>
      </c>
      <c r="K31" s="13" t="n">
        <f aca="false">RANK(C31,$C$6:$C$53)</f>
        <v>46</v>
      </c>
    </row>
    <row r="32" customFormat="false" ht="15" hidden="false" customHeight="false" outlineLevel="0" collapsed="false">
      <c r="A32" s="4" t="s">
        <v>49</v>
      </c>
      <c r="B32" s="4" t="s">
        <v>24</v>
      </c>
      <c r="C32" s="5" t="n">
        <v>6670</v>
      </c>
      <c r="D32" s="5" t="n">
        <v>10100</v>
      </c>
      <c r="E32" s="5" t="n">
        <v>8120</v>
      </c>
      <c r="F32" s="5" t="n">
        <v>6500</v>
      </c>
      <c r="G32" s="6" t="n">
        <f aca="false">(C32-F32)/F32</f>
        <v>0.0261538461538462</v>
      </c>
      <c r="H32" s="5" t="n">
        <v>5770</v>
      </c>
      <c r="I32" s="6" t="n">
        <f aca="false">(C32-H32)/H32</f>
        <v>0.155979202772964</v>
      </c>
      <c r="J32" s="7" t="n">
        <f aca="false">C32*10</f>
        <v>66700</v>
      </c>
      <c r="K32" s="8" t="n">
        <f aca="false">RANK(C32,$C$6:$C$53)</f>
        <v>17</v>
      </c>
    </row>
    <row r="33" customFormat="false" ht="15" hidden="false" customHeight="false" outlineLevel="0" collapsed="false">
      <c r="A33" s="9" t="s">
        <v>50</v>
      </c>
      <c r="B33" s="9" t="s">
        <v>24</v>
      </c>
      <c r="C33" s="10" t="n">
        <v>17000</v>
      </c>
      <c r="D33" s="10" t="n">
        <v>17100</v>
      </c>
      <c r="E33" s="10" t="n">
        <v>15600</v>
      </c>
      <c r="F33" s="10" t="n">
        <v>16600</v>
      </c>
      <c r="G33" s="11" t="n">
        <f aca="false">(C33-F33)/F33</f>
        <v>0.0240963855421687</v>
      </c>
      <c r="H33" s="10" t="n">
        <v>14200</v>
      </c>
      <c r="I33" s="11" t="n">
        <f aca="false">(C33-H33)/H33</f>
        <v>0.197183098591549</v>
      </c>
      <c r="J33" s="12" t="n">
        <f aca="false">C33*10</f>
        <v>170000</v>
      </c>
      <c r="K33" s="13" t="n">
        <f aca="false">RANK(C33,$C$6:$C$53)</f>
        <v>2</v>
      </c>
    </row>
    <row r="34" customFormat="false" ht="15" hidden="false" customHeight="false" outlineLevel="0" collapsed="false">
      <c r="A34" s="4" t="s">
        <v>51</v>
      </c>
      <c r="B34" s="4" t="s">
        <v>17</v>
      </c>
      <c r="C34" s="5" t="n">
        <v>735</v>
      </c>
      <c r="D34" s="5" t="n">
        <v>2090</v>
      </c>
      <c r="E34" s="5" t="n">
        <v>650</v>
      </c>
      <c r="F34" s="5" t="n">
        <v>725</v>
      </c>
      <c r="G34" s="6" t="n">
        <f aca="false">(C34-F34)/F34</f>
        <v>0.0137931034482759</v>
      </c>
      <c r="H34" s="5" t="n">
        <v>658</v>
      </c>
      <c r="I34" s="6" t="n">
        <f aca="false">(C34-H34)/H34</f>
        <v>0.117021276595745</v>
      </c>
      <c r="J34" s="7" t="n">
        <f aca="false">C34*10</f>
        <v>7350</v>
      </c>
      <c r="K34" s="8" t="n">
        <f aca="false">RANK(C34,$C$6:$C$53)</f>
        <v>48</v>
      </c>
    </row>
    <row r="35" customFormat="false" ht="15" hidden="false" customHeight="false" outlineLevel="0" collapsed="false">
      <c r="A35" s="9" t="s">
        <v>52</v>
      </c>
      <c r="B35" s="9" t="s">
        <v>24</v>
      </c>
      <c r="C35" s="10" t="n">
        <v>4500</v>
      </c>
      <c r="D35" s="10" t="n">
        <v>4150</v>
      </c>
      <c r="E35" s="10" t="n">
        <v>2040</v>
      </c>
      <c r="F35" s="10" t="n">
        <v>4300</v>
      </c>
      <c r="G35" s="11" t="n">
        <f aca="false">(C35-F35)/F35</f>
        <v>0.0465116279069767</v>
      </c>
      <c r="H35" s="10" t="n">
        <v>3720</v>
      </c>
      <c r="I35" s="11" t="n">
        <f aca="false">(C35-H35)/H35</f>
        <v>0.209677419354839</v>
      </c>
      <c r="J35" s="12" t="n">
        <f aca="false">C35*10</f>
        <v>45000</v>
      </c>
      <c r="K35" s="13" t="n">
        <f aca="false">RANK(C35,$C$6:$C$53)</f>
        <v>26</v>
      </c>
    </row>
    <row r="36" customFormat="false" ht="15" hidden="false" customHeight="false" outlineLevel="0" collapsed="false">
      <c r="A36" s="4" t="s">
        <v>53</v>
      </c>
      <c r="B36" s="4" t="s">
        <v>36</v>
      </c>
      <c r="C36" s="5" t="n">
        <v>5750</v>
      </c>
      <c r="D36" s="5" t="n">
        <v>5580</v>
      </c>
      <c r="E36" s="5" t="n">
        <v>6380</v>
      </c>
      <c r="F36" s="5" t="n">
        <v>5470</v>
      </c>
      <c r="G36" s="6" t="n">
        <f aca="false">(C36-F36)/F36</f>
        <v>0.0511882998171846</v>
      </c>
      <c r="H36" s="5" t="n">
        <v>4860</v>
      </c>
      <c r="I36" s="6" t="n">
        <f aca="false">(C36-H36)/H36</f>
        <v>0.183127572016461</v>
      </c>
      <c r="J36" s="7" t="n">
        <f aca="false">C36*10</f>
        <v>57500</v>
      </c>
      <c r="K36" s="8" t="n">
        <f aca="false">RANK(C36,$C$6:$C$53)</f>
        <v>20</v>
      </c>
    </row>
    <row r="37" customFormat="false" ht="15" hidden="false" customHeight="false" outlineLevel="0" collapsed="false">
      <c r="A37" s="9" t="s">
        <v>54</v>
      </c>
      <c r="B37" s="9" t="s">
        <v>34</v>
      </c>
      <c r="C37" s="10" t="n">
        <v>2450</v>
      </c>
      <c r="D37" s="10" t="n">
        <v>2800</v>
      </c>
      <c r="E37" s="10" t="n">
        <v>1200</v>
      </c>
      <c r="F37" s="10" t="n">
        <v>2360</v>
      </c>
      <c r="G37" s="11" t="n">
        <f aca="false">(C37-F37)/F37</f>
        <v>0.038135593220339</v>
      </c>
      <c r="H37" s="10" t="n">
        <v>1920</v>
      </c>
      <c r="I37" s="11" t="n">
        <f aca="false">(C37-H37)/H37</f>
        <v>0.276041666666667</v>
      </c>
      <c r="J37" s="12" t="n">
        <f aca="false">C37*10</f>
        <v>24500</v>
      </c>
      <c r="K37" s="13" t="n">
        <f aca="false">RANK(C37,$C$6:$C$53)</f>
        <v>43</v>
      </c>
    </row>
    <row r="38" customFormat="false" ht="15" hidden="false" customHeight="false" outlineLevel="0" collapsed="false">
      <c r="A38" s="4" t="s">
        <v>55</v>
      </c>
      <c r="B38" s="4" t="s">
        <v>30</v>
      </c>
      <c r="C38" s="5" t="n">
        <v>9650</v>
      </c>
      <c r="D38" s="5" t="n">
        <v>10100</v>
      </c>
      <c r="E38" s="5" t="n">
        <v>4250</v>
      </c>
      <c r="F38" s="5" t="n">
        <v>9350</v>
      </c>
      <c r="G38" s="6" t="n">
        <f aca="false">(C38-F38)/F38</f>
        <v>0.0320855614973262</v>
      </c>
      <c r="H38" s="5" t="n">
        <v>7380</v>
      </c>
      <c r="I38" s="6" t="n">
        <f aca="false">(C38-H38)/H38</f>
        <v>0.307588075880759</v>
      </c>
      <c r="J38" s="7" t="n">
        <f aca="false">C38*10</f>
        <v>96500</v>
      </c>
      <c r="K38" s="8" t="n">
        <f aca="false">RANK(C38,$C$6:$C$53)</f>
        <v>9</v>
      </c>
    </row>
    <row r="39" customFormat="false" ht="15" hidden="false" customHeight="false" outlineLevel="0" collapsed="false">
      <c r="A39" s="9" t="s">
        <v>56</v>
      </c>
      <c r="B39" s="9" t="s">
        <v>57</v>
      </c>
      <c r="C39" s="10" t="n">
        <v>2620</v>
      </c>
      <c r="D39" s="10" t="n">
        <v>2560</v>
      </c>
      <c r="E39" s="10" t="n">
        <v>2200</v>
      </c>
      <c r="F39" s="10" t="n">
        <v>2540</v>
      </c>
      <c r="G39" s="11" t="n">
        <f aca="false">(C39-F39)/F39</f>
        <v>0.031496062992126</v>
      </c>
      <c r="H39" s="10" t="n">
        <v>2070</v>
      </c>
      <c r="I39" s="11" t="n">
        <f aca="false">(C39-H39)/H39</f>
        <v>0.265700483091787</v>
      </c>
      <c r="J39" s="12" t="n">
        <f aca="false">C39*10</f>
        <v>26200</v>
      </c>
      <c r="K39" s="13" t="n">
        <f aca="false">RANK(C39,$C$6:$C$53)</f>
        <v>42</v>
      </c>
    </row>
    <row r="40" customFormat="false" ht="15" hidden="false" customHeight="false" outlineLevel="0" collapsed="false">
      <c r="A40" s="4" t="s">
        <v>58</v>
      </c>
      <c r="B40" s="4" t="s">
        <v>21</v>
      </c>
      <c r="C40" s="5" t="n">
        <v>3880</v>
      </c>
      <c r="D40" s="5" t="n">
        <v>4540</v>
      </c>
      <c r="E40" s="5" t="n">
        <v>1120</v>
      </c>
      <c r="F40" s="5" t="n">
        <v>3780</v>
      </c>
      <c r="G40" s="6" t="n">
        <f aca="false">(C40-F40)/F40</f>
        <v>0.0264550264550265</v>
      </c>
      <c r="H40" s="5" t="n">
        <v>3280</v>
      </c>
      <c r="I40" s="6" t="n">
        <f aca="false">(C40-H40)/H40</f>
        <v>0.182926829268293</v>
      </c>
      <c r="J40" s="7" t="n">
        <f aca="false">C40*10</f>
        <v>38800</v>
      </c>
      <c r="K40" s="8" t="n">
        <f aca="false">RANK(C40,$C$6:$C$53)</f>
        <v>33</v>
      </c>
    </row>
    <row r="41" customFormat="false" ht="15" hidden="false" customHeight="false" outlineLevel="0" collapsed="false">
      <c r="A41" s="9" t="s">
        <v>59</v>
      </c>
      <c r="B41" s="9" t="s">
        <v>24</v>
      </c>
      <c r="C41" s="10" t="n">
        <v>8700</v>
      </c>
      <c r="D41" s="10" t="n">
        <v>9800</v>
      </c>
      <c r="E41" s="10" t="n">
        <v>4350</v>
      </c>
      <c r="F41" s="10" t="n">
        <v>8490</v>
      </c>
      <c r="G41" s="11" t="n">
        <f aca="false">(C41-F41)/F41</f>
        <v>0.0247349823321555</v>
      </c>
      <c r="H41" s="10" t="n">
        <v>7660</v>
      </c>
      <c r="I41" s="11" t="n">
        <f aca="false">(C41-H41)/H41</f>
        <v>0.135770234986945</v>
      </c>
      <c r="J41" s="12" t="n">
        <f aca="false">C41*10</f>
        <v>87000</v>
      </c>
      <c r="K41" s="13" t="n">
        <f aca="false">RANK(C41,$C$6:$C$53)</f>
        <v>13</v>
      </c>
    </row>
    <row r="42" customFormat="false" ht="15" hidden="false" customHeight="false" outlineLevel="0" collapsed="false">
      <c r="A42" s="4" t="s">
        <v>60</v>
      </c>
      <c r="B42" s="4" t="s">
        <v>24</v>
      </c>
      <c r="C42" s="5" t="n">
        <v>23600</v>
      </c>
      <c r="D42" s="5" t="n">
        <v>34300</v>
      </c>
      <c r="E42" s="5" t="n">
        <v>17500</v>
      </c>
      <c r="F42" s="5" t="n">
        <v>22500</v>
      </c>
      <c r="G42" s="6" t="n">
        <f aca="false">(C42-F42)/F42</f>
        <v>0.0488888888888889</v>
      </c>
      <c r="H42" s="5" t="n">
        <v>18900</v>
      </c>
      <c r="I42" s="6" t="n">
        <f aca="false">(C42-H42)/H42</f>
        <v>0.248677248677249</v>
      </c>
      <c r="J42" s="7" t="n">
        <f aca="false">C42*10</f>
        <v>236000</v>
      </c>
      <c r="K42" s="8" t="n">
        <f aca="false">RANK(C42,$C$6:$C$53)</f>
        <v>1</v>
      </c>
    </row>
    <row r="43" customFormat="false" ht="15" hidden="false" customHeight="false" outlineLevel="0" collapsed="false">
      <c r="A43" s="9" t="s">
        <v>61</v>
      </c>
      <c r="B43" s="9" t="s">
        <v>15</v>
      </c>
      <c r="C43" s="10" t="n">
        <v>4900</v>
      </c>
      <c r="D43" s="10" t="n">
        <v>4100</v>
      </c>
      <c r="E43" s="10" t="n">
        <v>4500</v>
      </c>
      <c r="F43" s="10" t="n">
        <v>4740</v>
      </c>
      <c r="G43" s="11" t="n">
        <f aca="false">(C43-F43)/F43</f>
        <v>0.0337552742616034</v>
      </c>
      <c r="H43" s="10" t="n">
        <v>4070</v>
      </c>
      <c r="I43" s="11" t="n">
        <f aca="false">(C43-H43)/H43</f>
        <v>0.203931203931204</v>
      </c>
      <c r="J43" s="12" t="n">
        <f aca="false">C43*10</f>
        <v>49000</v>
      </c>
      <c r="K43" s="13" t="n">
        <f aca="false">RANK(C43,$C$6:$C$53)</f>
        <v>24</v>
      </c>
    </row>
    <row r="44" customFormat="false" ht="15" hidden="false" customHeight="false" outlineLevel="0" collapsed="false">
      <c r="A44" s="4" t="s">
        <v>62</v>
      </c>
      <c r="B44" s="4" t="s">
        <v>34</v>
      </c>
      <c r="C44" s="5" t="n">
        <v>3100</v>
      </c>
      <c r="D44" s="5" t="n">
        <v>4770</v>
      </c>
      <c r="E44" s="5" t="n">
        <v>1400</v>
      </c>
      <c r="F44" s="5" t="n">
        <v>2970</v>
      </c>
      <c r="G44" s="6" t="n">
        <f aca="false">(C44-F44)/F44</f>
        <v>0.0437710437710438</v>
      </c>
      <c r="H44" s="5" t="n">
        <v>2390</v>
      </c>
      <c r="I44" s="6" t="n">
        <f aca="false">(C44-H44)/H44</f>
        <v>0.297071129707113</v>
      </c>
      <c r="J44" s="7" t="n">
        <f aca="false">C44*10</f>
        <v>31000</v>
      </c>
      <c r="K44" s="8" t="n">
        <f aca="false">RANK(C44,$C$6:$C$53)</f>
        <v>40</v>
      </c>
    </row>
    <row r="45" customFormat="false" ht="15" hidden="false" customHeight="false" outlineLevel="0" collapsed="false">
      <c r="A45" s="9" t="s">
        <v>63</v>
      </c>
      <c r="B45" s="9" t="s">
        <v>36</v>
      </c>
      <c r="C45" s="10" t="n">
        <v>6500</v>
      </c>
      <c r="D45" s="10" t="n">
        <v>6400</v>
      </c>
      <c r="E45" s="10" t="n">
        <v>5910</v>
      </c>
      <c r="F45" s="10" t="n">
        <v>6150</v>
      </c>
      <c r="G45" s="11" t="n">
        <f aca="false">(C45-F45)/F45</f>
        <v>0.0569105691056911</v>
      </c>
      <c r="H45" s="10" t="n">
        <v>4740</v>
      </c>
      <c r="I45" s="11" t="n">
        <f aca="false">(C45-H45)/H45</f>
        <v>0.371308016877637</v>
      </c>
      <c r="J45" s="12" t="n">
        <f aca="false">C45*10</f>
        <v>65000</v>
      </c>
      <c r="K45" s="13" t="n">
        <f aca="false">RANK(C45,$C$6:$C$53)</f>
        <v>18</v>
      </c>
    </row>
    <row r="46" customFormat="false" ht="15" hidden="false" customHeight="false" outlineLevel="0" collapsed="false">
      <c r="A46" s="4" t="s">
        <v>64</v>
      </c>
      <c r="B46" s="4" t="s">
        <v>57</v>
      </c>
      <c r="C46" s="5" t="n">
        <v>3100</v>
      </c>
      <c r="D46" s="5" t="n">
        <v>2790</v>
      </c>
      <c r="E46" s="5" t="n">
        <v>2420</v>
      </c>
      <c r="F46" s="5" t="n">
        <v>2970</v>
      </c>
      <c r="G46" s="6" t="n">
        <f aca="false">(C46-F46)/F46</f>
        <v>0.0437710437710438</v>
      </c>
      <c r="H46" s="5" t="n">
        <v>2440</v>
      </c>
      <c r="I46" s="6" t="n">
        <f aca="false">(C46-H46)/H46</f>
        <v>0.270491803278689</v>
      </c>
      <c r="J46" s="7" t="n">
        <f aca="false">C46*10</f>
        <v>31000</v>
      </c>
      <c r="K46" s="8" t="n">
        <f aca="false">RANK(C46,$C$6:$C$53)</f>
        <v>40</v>
      </c>
    </row>
    <row r="47" customFormat="false" ht="15" hidden="false" customHeight="false" outlineLevel="0" collapsed="false">
      <c r="A47" s="9" t="s">
        <v>65</v>
      </c>
      <c r="B47" s="9" t="s">
        <v>17</v>
      </c>
      <c r="C47" s="10" t="n">
        <v>3650</v>
      </c>
      <c r="D47" s="10" t="n">
        <v>6040</v>
      </c>
      <c r="E47" s="10" t="n">
        <v>2000</v>
      </c>
      <c r="F47" s="10" t="n">
        <v>3500</v>
      </c>
      <c r="G47" s="11" t="n">
        <f aca="false">(C47-F47)/F47</f>
        <v>0.0428571428571429</v>
      </c>
      <c r="H47" s="10" t="n">
        <v>2890</v>
      </c>
      <c r="I47" s="11" t="n">
        <f aca="false">(C47-H47)/H47</f>
        <v>0.262975778546713</v>
      </c>
      <c r="J47" s="12" t="n">
        <f aca="false">C47*10</f>
        <v>36500</v>
      </c>
      <c r="K47" s="13" t="n">
        <f aca="false">RANK(C47,$C$6:$C$53)</f>
        <v>35</v>
      </c>
    </row>
    <row r="48" customFormat="false" ht="15" hidden="false" customHeight="false" outlineLevel="0" collapsed="false">
      <c r="A48" s="4" t="s">
        <v>66</v>
      </c>
      <c r="B48" s="4" t="s">
        <v>24</v>
      </c>
      <c r="C48" s="5" t="n">
        <v>4490</v>
      </c>
      <c r="D48" s="5" t="n">
        <v>4450</v>
      </c>
      <c r="E48" s="5" t="n">
        <v>2920</v>
      </c>
      <c r="F48" s="5" t="n">
        <v>4400</v>
      </c>
      <c r="G48" s="6" t="n">
        <f aca="false">(C48-F48)/F48</f>
        <v>0.0204545454545455</v>
      </c>
      <c r="H48" s="5" t="n">
        <v>3860</v>
      </c>
      <c r="I48" s="6" t="n">
        <f aca="false">(C48-H48)/H48</f>
        <v>0.163212435233161</v>
      </c>
      <c r="J48" s="7" t="n">
        <f aca="false">C48*10</f>
        <v>44900</v>
      </c>
      <c r="K48" s="8" t="n">
        <f aca="false">RANK(C48,$C$6:$C$53)</f>
        <v>27</v>
      </c>
    </row>
    <row r="49" customFormat="false" ht="15" hidden="false" customHeight="false" outlineLevel="0" collapsed="false">
      <c r="A49" s="9" t="s">
        <v>67</v>
      </c>
      <c r="B49" s="9" t="s">
        <v>36</v>
      </c>
      <c r="C49" s="10" t="n">
        <v>6300</v>
      </c>
      <c r="D49" s="10" t="n">
        <v>6400</v>
      </c>
      <c r="E49" s="10" t="n">
        <v>5430</v>
      </c>
      <c r="F49" s="10" t="n">
        <v>6100</v>
      </c>
      <c r="G49" s="11" t="n">
        <f aca="false">(C49-F49)/F49</f>
        <v>0.0327868852459016</v>
      </c>
      <c r="H49" s="10" t="n">
        <v>4950</v>
      </c>
      <c r="I49" s="11" t="n">
        <f aca="false">(C49-H49)/H49</f>
        <v>0.272727272727273</v>
      </c>
      <c r="J49" s="12" t="n">
        <f aca="false">C49*10</f>
        <v>63000</v>
      </c>
      <c r="K49" s="13" t="n">
        <f aca="false">RANK(C49,$C$6:$C$53)</f>
        <v>19</v>
      </c>
    </row>
    <row r="50" customFormat="false" ht="15" hidden="false" customHeight="false" outlineLevel="0" collapsed="false">
      <c r="A50" s="4" t="s">
        <v>68</v>
      </c>
      <c r="B50" s="4" t="s">
        <v>21</v>
      </c>
      <c r="C50" s="5" t="n">
        <v>3800</v>
      </c>
      <c r="D50" s="5" t="n">
        <v>3540</v>
      </c>
      <c r="E50" s="5" t="n">
        <v>980</v>
      </c>
      <c r="F50" s="5" t="n">
        <v>3710</v>
      </c>
      <c r="G50" s="6" t="n">
        <f aca="false">(C50-F50)/F50</f>
        <v>0.0242587601078167</v>
      </c>
      <c r="H50" s="5" t="n">
        <v>3350</v>
      </c>
      <c r="I50" s="6" t="n">
        <f aca="false">(C50-H50)/H50</f>
        <v>0.134328358208955</v>
      </c>
      <c r="J50" s="7" t="n">
        <f aca="false">C50*10</f>
        <v>38000</v>
      </c>
      <c r="K50" s="8" t="n">
        <f aca="false">RANK(C50,$C$6:$C$53)</f>
        <v>34</v>
      </c>
    </row>
    <row r="51" customFormat="false" ht="15" hidden="false" customHeight="false" outlineLevel="0" collapsed="false">
      <c r="A51" s="9" t="s">
        <v>69</v>
      </c>
      <c r="B51" s="9" t="s">
        <v>36</v>
      </c>
      <c r="C51" s="10" t="n">
        <v>3640</v>
      </c>
      <c r="D51" s="10" t="n">
        <v>4400</v>
      </c>
      <c r="E51" s="10" t="n">
        <v>2400</v>
      </c>
      <c r="F51" s="10" t="n">
        <v>3520</v>
      </c>
      <c r="G51" s="11" t="n">
        <f aca="false">(C51-F51)/F51</f>
        <v>0.0340909090909091</v>
      </c>
      <c r="H51" s="10" t="n">
        <v>3080</v>
      </c>
      <c r="I51" s="11" t="n">
        <f aca="false">(C51-H51)/H51</f>
        <v>0.181818181818182</v>
      </c>
      <c r="J51" s="12" t="n">
        <f aca="false">C51*10</f>
        <v>36400</v>
      </c>
      <c r="K51" s="13" t="n">
        <f aca="false">RANK(C51,$C$6:$C$53)</f>
        <v>37</v>
      </c>
    </row>
    <row r="52" customFormat="false" ht="15" hidden="false" customHeight="false" outlineLevel="0" collapsed="false">
      <c r="A52" s="4" t="s">
        <v>70</v>
      </c>
      <c r="B52" s="4" t="s">
        <v>42</v>
      </c>
      <c r="C52" s="5" t="n">
        <v>6700</v>
      </c>
      <c r="D52" s="5" t="n">
        <v>7600</v>
      </c>
      <c r="E52" s="5" t="n">
        <v>3500</v>
      </c>
      <c r="F52" s="5" t="n">
        <v>6420</v>
      </c>
      <c r="G52" s="6" t="n">
        <f aca="false">(C52-F52)/F52</f>
        <v>0.043613707165109</v>
      </c>
      <c r="H52" s="5" t="n">
        <v>5640</v>
      </c>
      <c r="I52" s="6" t="n">
        <f aca="false">(C52-H52)/H52</f>
        <v>0.187943262411348</v>
      </c>
      <c r="J52" s="7" t="n">
        <f aca="false">C52*10</f>
        <v>67000</v>
      </c>
      <c r="K52" s="8" t="n">
        <f aca="false">RANK(C52,$C$6:$C$53)</f>
        <v>16</v>
      </c>
    </row>
    <row r="53" customFormat="false" ht="15" hidden="false" customHeight="false" outlineLevel="0" collapsed="false">
      <c r="A53" s="9" t="s">
        <v>71</v>
      </c>
      <c r="B53" s="9" t="s">
        <v>17</v>
      </c>
      <c r="C53" s="10" t="n">
        <v>1030</v>
      </c>
      <c r="D53" s="10" t="n">
        <v>2080</v>
      </c>
      <c r="E53" s="10" t="n">
        <v>770</v>
      </c>
      <c r="F53" s="10" t="n">
        <v>1000</v>
      </c>
      <c r="G53" s="11" t="n">
        <f aca="false">(C53-F53)/F53</f>
        <v>0.03</v>
      </c>
      <c r="H53" s="10" t="n">
        <v>917</v>
      </c>
      <c r="I53" s="11" t="n">
        <f aca="false">(C53-H53)/H53</f>
        <v>0.123227917121047</v>
      </c>
      <c r="J53" s="12" t="n">
        <f aca="false">C53*10</f>
        <v>10300</v>
      </c>
      <c r="K53" s="13" t="n">
        <f aca="false">RANK(C53,$C$6:$C$53)</f>
        <v>47</v>
      </c>
    </row>
    <row r="55" customFormat="false" ht="15" hidden="false" customHeight="false" outlineLevel="0" collapsed="false">
      <c r="A55" s="14" t="s">
        <v>72</v>
      </c>
      <c r="B55" s="14" t="s">
        <v>73</v>
      </c>
      <c r="C55" s="15" t="n">
        <v>4500</v>
      </c>
      <c r="D55" s="15" t="n">
        <v>6020</v>
      </c>
      <c r="E55" s="15" t="n">
        <v>2000</v>
      </c>
      <c r="F55" s="15" t="n">
        <v>4350</v>
      </c>
      <c r="G55" s="16" t="n">
        <f aca="false">(C55-F55)/F55</f>
        <v>0.0344827586206897</v>
      </c>
      <c r="H55" s="15" t="n">
        <v>3720</v>
      </c>
      <c r="I55" s="16" t="n">
        <f aca="false">(C55-H55)/H55</f>
        <v>0.209677419354839</v>
      </c>
      <c r="J55" s="17" t="n">
        <f aca="false">C55*10</f>
        <v>45000</v>
      </c>
      <c r="K55" s="18"/>
    </row>
    <row r="57" customFormat="false" ht="15" hidden="false" customHeight="false" outlineLevel="0" collapsed="false">
      <c r="A57" s="19" t="s">
        <v>74</v>
      </c>
    </row>
  </sheetData>
  <autoFilter ref="A5:K53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0"/>
  </cols>
  <sheetData>
    <row r="1" customFormat="false" ht="19.7" hidden="false" customHeight="false" outlineLevel="0" collapsed="false">
      <c r="A1" s="1" t="s">
        <v>75</v>
      </c>
    </row>
    <row r="2" customFormat="false" ht="15" hidden="false" customHeight="false" outlineLevel="0" collapsed="false">
      <c r="A2" s="2" t="s">
        <v>76</v>
      </c>
    </row>
    <row r="4" customFormat="false" ht="15" hidden="false" customHeight="false" outlineLevel="0" collapsed="false">
      <c r="A4" s="20" t="s">
        <v>77</v>
      </c>
    </row>
    <row r="5" customFormat="false" ht="15" hidden="false" customHeight="false" outlineLevel="0" collapsed="false">
      <c r="A5" s="21" t="s">
        <v>78</v>
      </c>
      <c r="B5" s="22" t="n">
        <v>10</v>
      </c>
    </row>
    <row r="6" customFormat="false" ht="15" hidden="false" customHeight="false" outlineLevel="0" collapsed="false">
      <c r="A6" s="21" t="s">
        <v>79</v>
      </c>
      <c r="B6" s="23" t="n">
        <v>45000</v>
      </c>
    </row>
    <row r="7" customFormat="false" ht="15" hidden="false" customHeight="false" outlineLevel="0" collapsed="false">
      <c r="A7" s="21" t="s">
        <v>80</v>
      </c>
      <c r="B7" s="23" t="n">
        <v>6500</v>
      </c>
    </row>
    <row r="8" customFormat="false" ht="15" hidden="false" customHeight="false" outlineLevel="0" collapsed="false">
      <c r="A8" s="21" t="s">
        <v>81</v>
      </c>
      <c r="B8" s="24" t="n">
        <v>0.03</v>
      </c>
    </row>
    <row r="9" customFormat="false" ht="15" hidden="false" customHeight="false" outlineLevel="0" collapsed="false">
      <c r="A9" s="21" t="s">
        <v>82</v>
      </c>
      <c r="B9" s="23" t="n">
        <v>4000</v>
      </c>
    </row>
    <row r="10" customFormat="false" ht="15" hidden="false" customHeight="false" outlineLevel="0" collapsed="false">
      <c r="A10" s="21" t="s">
        <v>83</v>
      </c>
      <c r="B10" s="23" t="n">
        <v>400</v>
      </c>
    </row>
    <row r="11" customFormat="false" ht="15" hidden="false" customHeight="false" outlineLevel="0" collapsed="false">
      <c r="A11" s="21" t="s">
        <v>84</v>
      </c>
      <c r="B11" s="25" t="n">
        <v>9</v>
      </c>
    </row>
    <row r="12" customFormat="false" ht="15" hidden="false" customHeight="false" outlineLevel="0" collapsed="false">
      <c r="A12" s="21" t="s">
        <v>85</v>
      </c>
      <c r="B12" s="23" t="n">
        <v>9000</v>
      </c>
    </row>
    <row r="13" customFormat="false" ht="15" hidden="false" customHeight="false" outlineLevel="0" collapsed="false">
      <c r="A13" s="21" t="s">
        <v>86</v>
      </c>
      <c r="B13" s="24" t="n">
        <v>0.08</v>
      </c>
    </row>
    <row r="15" customFormat="false" ht="15" hidden="false" customHeight="false" outlineLevel="0" collapsed="false">
      <c r="A15" s="20" t="s">
        <v>87</v>
      </c>
    </row>
    <row r="16" customFormat="false" ht="15" hidden="false" customHeight="false" outlineLevel="0" collapsed="false">
      <c r="A16" s="21" t="s">
        <v>88</v>
      </c>
      <c r="B16" s="7" t="n">
        <f aca="false">IF(B5=0,0,B6/B5)</f>
        <v>4500</v>
      </c>
    </row>
    <row r="17" customFormat="false" ht="15" hidden="false" customHeight="false" outlineLevel="0" collapsed="false">
      <c r="A17" s="21" t="s">
        <v>89</v>
      </c>
      <c r="B17" s="6" t="n">
        <f aca="false">IF(B7=0,0,1-B16/B7)</f>
        <v>0.307692307692308</v>
      </c>
    </row>
    <row r="18" customFormat="false" ht="15" hidden="false" customHeight="false" outlineLevel="0" collapsed="false">
      <c r="A18" s="21" t="s">
        <v>90</v>
      </c>
      <c r="B18" s="7" t="n">
        <f aca="false">B6*B8</f>
        <v>1350</v>
      </c>
    </row>
    <row r="19" customFormat="false" ht="15" hidden="false" customHeight="false" outlineLevel="0" collapsed="false">
      <c r="A19" s="21" t="s">
        <v>91</v>
      </c>
      <c r="B19" s="7" t="n">
        <f aca="false">B10/12*B11</f>
        <v>300</v>
      </c>
    </row>
    <row r="20" customFormat="false" ht="15" hidden="false" customHeight="false" outlineLevel="0" collapsed="false">
      <c r="A20" s="26" t="s">
        <v>92</v>
      </c>
      <c r="B20" s="17" t="n">
        <f aca="false">B6+B18+B9+B19</f>
        <v>50650</v>
      </c>
    </row>
    <row r="21" customFormat="false" ht="15" hidden="false" customHeight="false" outlineLevel="0" collapsed="false">
      <c r="A21" s="21" t="s">
        <v>93</v>
      </c>
      <c r="B21" s="7" t="n">
        <f aca="false">IF(B5=0,0,B20/B5)</f>
        <v>5065</v>
      </c>
    </row>
    <row r="22" customFormat="false" ht="15" hidden="false" customHeight="false" outlineLevel="0" collapsed="false">
      <c r="A22" s="21" t="s">
        <v>94</v>
      </c>
      <c r="B22" s="7" t="n">
        <f aca="false">B12*B5</f>
        <v>90000</v>
      </c>
    </row>
    <row r="23" customFormat="false" ht="15" hidden="false" customHeight="false" outlineLevel="0" collapsed="false">
      <c r="A23" s="21" t="s">
        <v>95</v>
      </c>
      <c r="B23" s="7" t="n">
        <f aca="false">B22*B13</f>
        <v>7200</v>
      </c>
    </row>
    <row r="24" customFormat="false" ht="15" hidden="false" customHeight="false" outlineLevel="0" collapsed="false">
      <c r="A24" s="21" t="s">
        <v>96</v>
      </c>
      <c r="B24" s="7" t="n">
        <f aca="false">B22-B23</f>
        <v>82800</v>
      </c>
    </row>
    <row r="25" customFormat="false" ht="15" hidden="false" customHeight="false" outlineLevel="0" collapsed="false">
      <c r="A25" s="26" t="s">
        <v>97</v>
      </c>
      <c r="B25" s="17" t="n">
        <f aca="false">B24-B20</f>
        <v>32150</v>
      </c>
    </row>
    <row r="26" customFormat="false" ht="15" hidden="false" customHeight="false" outlineLevel="0" collapsed="false">
      <c r="A26" s="26" t="s">
        <v>98</v>
      </c>
      <c r="B26" s="16" t="n">
        <f aca="false">IF(B20=0,0,B25/B20)</f>
        <v>0.634748272458045</v>
      </c>
    </row>
    <row r="27" customFormat="false" ht="15" hidden="false" customHeight="false" outlineLevel="0" collapsed="false">
      <c r="A27" s="21" t="s">
        <v>99</v>
      </c>
      <c r="B27" s="6" t="n">
        <f aca="false">IF(OR(B20=0,B11=0),0,B26*12/B11)</f>
        <v>0.846331029944061</v>
      </c>
    </row>
    <row r="29" customFormat="false" ht="15" hidden="false" customHeight="false" outlineLevel="0" collapsed="false">
      <c r="A29" s="20" t="s">
        <v>100</v>
      </c>
    </row>
    <row r="30" customFormat="false" ht="15" hidden="false" customHeight="false" outlineLevel="0" collapsed="false">
      <c r="A30" s="21" t="s">
        <v>101</v>
      </c>
      <c r="B30" s="24" t="n">
        <v>0.35</v>
      </c>
    </row>
    <row r="31" customFormat="false" ht="15" hidden="false" customHeight="false" outlineLevel="0" collapsed="false">
      <c r="A31" s="26" t="s">
        <v>102</v>
      </c>
      <c r="B31" s="17" t="n">
        <f aca="false">IFERROR(((B12*B5)*(1-B13)/(1+B30))-B9-(B10/12*B11),0)</f>
        <v>57033.3333333333</v>
      </c>
    </row>
    <row r="32" customFormat="false" ht="15" hidden="false" customHeight="false" outlineLevel="0" collapsed="false">
      <c r="A32" s="26" t="s">
        <v>103</v>
      </c>
      <c r="B32" s="17" t="n">
        <f aca="false">IF(B5=0,0,B31/B5)</f>
        <v>5703.33333333333</v>
      </c>
    </row>
    <row r="33" customFormat="false" ht="15" hidden="false" customHeight="false" outlineLevel="0" collapsed="false">
      <c r="A33" s="21" t="s">
        <v>104</v>
      </c>
      <c r="B33" s="27" t="str">
        <f aca="false">IF(B6&lt;=B31,"GO - asking is at or below your max","PASS or negotiate down")</f>
        <v>GO - asking is at or below your max</v>
      </c>
    </row>
    <row r="35" customFormat="false" ht="15" hidden="false" customHeight="false" outlineLevel="0" collapsed="false">
      <c r="A35" s="28" t="s">
        <v>105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0"/>
  </cols>
  <sheetData>
    <row r="1" customFormat="false" ht="17.35" hidden="false" customHeight="false" outlineLevel="0" collapsed="false">
      <c r="A1" s="29" t="s">
        <v>106</v>
      </c>
    </row>
    <row r="2" customFormat="false" ht="15" hidden="false" customHeight="false" outlineLevel="0" collapsed="false">
      <c r="A2" s="21"/>
    </row>
    <row r="3" customFormat="false" ht="15" hidden="false" customHeight="false" outlineLevel="0" collapsed="false">
      <c r="A3" s="21" t="s">
        <v>107</v>
      </c>
    </row>
    <row r="4" customFormat="false" ht="15" hidden="false" customHeight="false" outlineLevel="0" collapsed="false">
      <c r="A4" s="21" t="s">
        <v>108</v>
      </c>
    </row>
    <row r="5" customFormat="false" ht="15" hidden="false" customHeight="false" outlineLevel="0" collapsed="false">
      <c r="A5" s="21"/>
    </row>
    <row r="6" customFormat="false" ht="15" hidden="false" customHeight="false" outlineLevel="0" collapsed="false">
      <c r="A6" s="30" t="s">
        <v>109</v>
      </c>
    </row>
    <row r="7" customFormat="false" ht="15" hidden="false" customHeight="false" outlineLevel="0" collapsed="false">
      <c r="A7" s="21" t="s">
        <v>110</v>
      </c>
    </row>
    <row r="8" customFormat="false" ht="15" hidden="false" customHeight="false" outlineLevel="0" collapsed="false">
      <c r="A8" s="21" t="s">
        <v>111</v>
      </c>
    </row>
    <row r="9" customFormat="false" ht="15" hidden="false" customHeight="false" outlineLevel="0" collapsed="false">
      <c r="A9" s="21" t="s">
        <v>112</v>
      </c>
    </row>
    <row r="10" customFormat="false" ht="15" hidden="false" customHeight="false" outlineLevel="0" collapsed="false">
      <c r="A10" s="21"/>
    </row>
    <row r="11" customFormat="false" ht="15" hidden="false" customHeight="false" outlineLevel="0" collapsed="false">
      <c r="A11" s="31" t="s">
        <v>113</v>
      </c>
    </row>
    <row r="12" customFormat="false" ht="15" hidden="false" customHeight="false" outlineLevel="0" collapsed="false">
      <c r="A12" s="21" t="s">
        <v>114</v>
      </c>
    </row>
    <row r="13" customFormat="false" ht="15" hidden="false" customHeight="false" outlineLevel="0" collapsed="false">
      <c r="A13" s="21" t="s">
        <v>115</v>
      </c>
    </row>
    <row r="14" customFormat="false" ht="15" hidden="false" customHeight="false" outlineLevel="0" collapsed="false">
      <c r="A14" s="21" t="s">
        <v>116</v>
      </c>
    </row>
    <row r="15" customFormat="false" ht="15" hidden="false" customHeight="false" outlineLevel="0" collapsed="false">
      <c r="A15" s="21" t="s">
        <v>117</v>
      </c>
    </row>
    <row r="16" customFormat="false" ht="15" hidden="false" customHeight="false" outlineLevel="0" collapsed="false">
      <c r="A16" s="21"/>
    </row>
    <row r="17" customFormat="false" ht="15" hidden="false" customHeight="false" outlineLevel="0" collapsed="false">
      <c r="A17" s="30" t="s">
        <v>118</v>
      </c>
    </row>
    <row r="18" customFormat="false" ht="15" hidden="false" customHeight="false" outlineLevel="0" collapsed="false">
      <c r="A18" s="21" t="s">
        <v>119</v>
      </c>
    </row>
    <row r="19" customFormat="false" ht="15" hidden="false" customHeight="false" outlineLevel="0" collapsed="false">
      <c r="A19" s="21" t="s">
        <v>120</v>
      </c>
    </row>
    <row r="20" customFormat="false" ht="15" hidden="false" customHeight="false" outlineLevel="0" collapsed="false">
      <c r="A20" s="21" t="s">
        <v>121</v>
      </c>
    </row>
    <row r="21" customFormat="false" ht="15" hidden="false" customHeight="false" outlineLevel="0" collapsed="false">
      <c r="A21" s="21" t="s">
        <v>122</v>
      </c>
    </row>
    <row r="22" customFormat="false" ht="15" hidden="false" customHeight="false" outlineLevel="0" collapsed="false">
      <c r="A22" s="21"/>
    </row>
    <row r="23" customFormat="false" ht="15" hidden="false" customHeight="false" outlineLevel="0" collapsed="false">
      <c r="A23" s="30" t="s">
        <v>123</v>
      </c>
    </row>
    <row r="24" customFormat="false" ht="15" hidden="false" customHeight="false" outlineLevel="0" collapsed="false">
      <c r="A24" s="21" t="s">
        <v>124</v>
      </c>
    </row>
    <row r="25" customFormat="false" ht="15" hidden="false" customHeight="false" outlineLevel="0" collapsed="false">
      <c r="A25" s="32" t="s">
        <v>125</v>
      </c>
    </row>
    <row r="26" customFormat="false" ht="15" hidden="false" customHeight="false" outlineLevel="0" collapsed="false">
      <c r="A26" s="28" t="s">
        <v>126</v>
      </c>
    </row>
    <row r="27" customFormat="false" ht="15" hidden="false" customHeight="false" outlineLevel="0" collapsed="false">
      <c r="A27" s="21"/>
    </row>
    <row r="28" customFormat="false" ht="15" hidden="false" customHeight="false" outlineLevel="0" collapsed="false">
      <c r="A28" s="33" t="s">
        <v>127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2026-08-12T01:44:39Z</dcterms:created>
  <dc:creator>openpyxl</dc:creator>
  <dc:description/>
  <dc:language>en-US</dc:language>
  <cp:lastModifiedBy/>
  <dcterms:modified xsi:type="dcterms:W3CDTF">2026-08-12T01:44:39Z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